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Лист1" sheetId="1" r:id="rId1"/>
  </sheets>
  <definedNames>
    <definedName name="_xlnm._FilterDatabase" localSheetId="0" hidden="1">Лист1!$B$1:$B$782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D200" i="1" l="1"/>
  <c r="D84" i="1" l="1"/>
  <c r="D17" i="1" l="1"/>
  <c r="D68" i="1"/>
  <c r="D69" i="1" s="1"/>
  <c r="D70" i="1" s="1"/>
  <c r="D140" i="1" l="1"/>
  <c r="D139" i="1"/>
  <c r="D135" i="1"/>
  <c r="D134" i="1"/>
  <c r="D133" i="1"/>
  <c r="D129" i="1"/>
  <c r="D127" i="1"/>
  <c r="D125" i="1"/>
  <c r="D107" i="1"/>
  <c r="D106" i="1"/>
  <c r="D104" i="1"/>
  <c r="D103" i="1"/>
  <c r="D99" i="1"/>
  <c r="D98" i="1"/>
  <c r="D97" i="1"/>
  <c r="D96" i="1"/>
  <c r="D81" i="1" l="1"/>
  <c r="D80" i="1"/>
  <c r="D79" i="1"/>
  <c r="D348" i="1" l="1"/>
  <c r="D349" i="1"/>
  <c r="D589" i="1"/>
  <c r="D588" i="1"/>
  <c r="D587" i="1"/>
  <c r="D530" i="1"/>
  <c r="D498" i="1"/>
  <c r="D493" i="1"/>
  <c r="D491" i="1"/>
  <c r="D490" i="1"/>
  <c r="D367" i="1"/>
  <c r="D366" i="1"/>
  <c r="D321" i="1"/>
  <c r="D316" i="1"/>
  <c r="D314" i="1"/>
  <c r="D313" i="1"/>
  <c r="D311" i="1"/>
  <c r="D309" i="1"/>
  <c r="D286" i="1"/>
  <c r="D278" i="1"/>
  <c r="D276" i="1"/>
  <c r="D272" i="1"/>
  <c r="D274" i="1"/>
  <c r="D281" i="1"/>
  <c r="D236" i="1"/>
  <c r="D238" i="1"/>
  <c r="D240" i="1"/>
  <c r="D242" i="1"/>
  <c r="D246" i="1"/>
  <c r="D245" i="1"/>
  <c r="D173" i="1"/>
  <c r="D170" i="1"/>
  <c r="D171" i="1"/>
  <c r="D172" i="1"/>
  <c r="D161" i="1"/>
  <c r="D146" i="1"/>
  <c r="D63" i="1"/>
  <c r="D62" i="1"/>
  <c r="D73" i="1"/>
  <c r="D72" i="1"/>
  <c r="D74" i="1" l="1"/>
  <c r="D517" i="1" l="1"/>
  <c r="D516" i="1"/>
</calcChain>
</file>

<file path=xl/sharedStrings.xml><?xml version="1.0" encoding="utf-8"?>
<sst xmlns="http://schemas.openxmlformats.org/spreadsheetml/2006/main" count="1443" uniqueCount="579">
  <si>
    <t>Приложение № 1</t>
  </si>
  <si>
    <t>к Техническому заданию</t>
  </si>
  <si>
    <t>СПЕЦИФИКАЦИЯ (Форма КП)</t>
  </si>
  <si>
    <t>№</t>
  </si>
  <si>
    <t>Наименование работ</t>
  </si>
  <si>
    <t>Ед. изм.</t>
  </si>
  <si>
    <t>Кол-во</t>
  </si>
  <si>
    <t>Ст-ть материалов</t>
  </si>
  <si>
    <t>Ст-ть работ</t>
  </si>
  <si>
    <t xml:space="preserve">Общая ст-ть работ и материалов </t>
  </si>
  <si>
    <t>м.кв.</t>
  </si>
  <si>
    <t>шт</t>
  </si>
  <si>
    <t>м</t>
  </si>
  <si>
    <t>Демонтаж ПВХ дверей</t>
  </si>
  <si>
    <t>Демонтаж деревянных дверей</t>
  </si>
  <si>
    <t>Демонтаж металлических дверей</t>
  </si>
  <si>
    <t xml:space="preserve">Демонтаж керамической плитки пола </t>
  </si>
  <si>
    <t>Очистка поверхности металлических элементов лестниц и виадука от следов краски и рыхлой ржавчины</t>
  </si>
  <si>
    <t>Демонтаж конструкций перегородок из пенобетона</t>
  </si>
  <si>
    <t>Демонтаж обшивки стальных колонн (два слоя ГВЛ по каркасу)</t>
  </si>
  <si>
    <t xml:space="preserve">Демонтаж конструкций ГВЛ перегородок </t>
  </si>
  <si>
    <t>м.куб.</t>
  </si>
  <si>
    <t>шт.</t>
  </si>
  <si>
    <t>кг.</t>
  </si>
  <si>
    <t>Очистка стен (перегородок) от отделочного слоя (в т.ч. слоя штукатурки)</t>
  </si>
  <si>
    <t>Демонтаж: умывальников и раковин</t>
  </si>
  <si>
    <t>Демонтаж трубопроводов водоснабжения из многослойных металлополимерных труб диаметром: 20 мм</t>
  </si>
  <si>
    <t>Демонтаж трубопроводов водоснабжения из многослойных металлополимерных труб диаметром: 25 мм</t>
  </si>
  <si>
    <t>Снятие кранов водоразборных или туалетных</t>
  </si>
  <si>
    <t>Демонтаж: унитазов и писсуаров</t>
  </si>
  <si>
    <t>Демонтаж внутренних трубопроводов канализации из полипропиленовых труб диаметром: 50 мм</t>
  </si>
  <si>
    <t>Демонтаж внутренних трубопроводов канализации из полипропиленовых труб диаметром: 110 мм</t>
  </si>
  <si>
    <t>Демонтаж щитов и пультов, масса: до 50 кг</t>
  </si>
  <si>
    <t>Демонтаж: светильников для люминесцентных ламп</t>
  </si>
  <si>
    <t>Демонтаж коробов пластмассовых: шириной до 120 мм</t>
  </si>
  <si>
    <t>Демонтаж лотоков металлических штампованных по установленным конструкциям, ширина лотка: до 400 мм</t>
  </si>
  <si>
    <t>Демонтаж плинтуса ПВХ</t>
  </si>
  <si>
    <t>Демонтаж деревянных перегородок</t>
  </si>
  <si>
    <t>Демонтаж конструкций ПВХ перегородок</t>
  </si>
  <si>
    <t>Демонтаж подвесн. потолка Армстронг</t>
  </si>
  <si>
    <t>Очистка потолка от краски</t>
  </si>
  <si>
    <t>Демонтаж каменной кладки при устройстве или расширении дверных проемов</t>
  </si>
  <si>
    <t>Демонтаж оконных блоков из ПВХ профилей габаритами 1460х960 (h)</t>
  </si>
  <si>
    <t>Демонтаж оконных блоков из ПВХ профилей габаритами 1800х1450 (h)</t>
  </si>
  <si>
    <t>Демонтаж оконных блоков из ПВХ профилей габаритами 1000х1500 (h)</t>
  </si>
  <si>
    <t>Демонтаж бетонных ступеней</t>
  </si>
  <si>
    <t>Демонтаж настенного кондиционера</t>
  </si>
  <si>
    <t>Демонтаж касетного кондиционера</t>
  </si>
  <si>
    <t>Демонтаж  воздуховодов из оцинкованной стали</t>
  </si>
  <si>
    <t>Демонтаж датчиков пожарных</t>
  </si>
  <si>
    <t>Демонтаж вентилятора</t>
  </si>
  <si>
    <t>Демонтаж вентрешеток</t>
  </si>
  <si>
    <t>Демонтаж тепловой завесы</t>
  </si>
  <si>
    <t>Демонтаж электропроводки</t>
  </si>
  <si>
    <t>Демонтаж розеток, выключателей, распаячных коробок.</t>
  </si>
  <si>
    <t>м2</t>
  </si>
  <si>
    <t>100 м2</t>
  </si>
  <si>
    <t>т</t>
  </si>
  <si>
    <t>м3</t>
  </si>
  <si>
    <t>100 м</t>
  </si>
  <si>
    <t>Пом. 205, 206, 207, 209</t>
  </si>
  <si>
    <t>Пом 212, 214</t>
  </si>
  <si>
    <t>Бронепанели</t>
  </si>
  <si>
    <t>Перегородки из пенобетона</t>
  </si>
  <si>
    <t>Перегородки из ГКЛ</t>
  </si>
  <si>
    <t>Перегородки из ГВЛ</t>
  </si>
  <si>
    <t>Зашивка венткоробов, облицовка колонн</t>
  </si>
  <si>
    <t>компл.</t>
  </si>
  <si>
    <t>Усиление проемов</t>
  </si>
  <si>
    <t>Прорезка проемов под венткороба</t>
  </si>
  <si>
    <t>Двери ПВХ</t>
  </si>
  <si>
    <t>Двери металлические</t>
  </si>
  <si>
    <t>Двери деревянные</t>
  </si>
  <si>
    <t>Двери металлические усиленные</t>
  </si>
  <si>
    <t>Wilo-TOP-S 65/15 DM PN6/10 (3~400/230 V, PN 6/10)</t>
  </si>
  <si>
    <t>Прибор управления SK 712, Wilo</t>
  </si>
  <si>
    <t>Клапан редукционный Danfoss 11bis Ду25 Ру25</t>
  </si>
  <si>
    <t>Клапан предохранительный пружинный регулируемый VALTEC VT1831 Ду40</t>
  </si>
  <si>
    <t>Вентилятор канальный Korf WNP 100-50/45.4D</t>
  </si>
  <si>
    <t>Вставка гибкая WG 100-50</t>
  </si>
  <si>
    <t>Регулирующая заслонка Korf ZR 100-50</t>
  </si>
  <si>
    <t>Вставка кассетная фильтрующая Korf WKF 100-50</t>
  </si>
  <si>
    <t>Кассетный фильтр Korf FK 100-50</t>
  </si>
  <si>
    <t>Электрический воздухонагреватель Korf ELN 100-50/45</t>
  </si>
  <si>
    <t>Рекуператор пластинчатый Korf PR 100-50</t>
  </si>
  <si>
    <t>Шумоглушитель Korf SG 100-50</t>
  </si>
  <si>
    <t>ROCKWOOL LAMELLA MAT L</t>
  </si>
  <si>
    <t>Помпа проточная ASPEN Maxi Orange 26 л/ч</t>
  </si>
  <si>
    <t>ВРУ1</t>
  </si>
  <si>
    <t>ЩР</t>
  </si>
  <si>
    <t>ЩО</t>
  </si>
  <si>
    <t>ЩАО</t>
  </si>
  <si>
    <t>ЩС1</t>
  </si>
  <si>
    <t>ЩС2</t>
  </si>
  <si>
    <t>ЩС-А1, ЩС-А3, ЩС-А6, ЩС-А7, ЩС-А8</t>
  </si>
  <si>
    <t>ЩС-А2, ЩС-А5</t>
  </si>
  <si>
    <t>ЩС-А4</t>
  </si>
  <si>
    <t>ЩК</t>
  </si>
  <si>
    <t>ЩВ</t>
  </si>
  <si>
    <t>Светильник OWP/R ECO LED 595 IP54/IP20 4000K</t>
  </si>
  <si>
    <t>Светильник URAN 6523-4 LED СТ 4501006440</t>
  </si>
  <si>
    <t>Кабель ППГнг(А)-HF 5х70</t>
  </si>
  <si>
    <t>Кабель ППГнг(А)-HF 5х35</t>
  </si>
  <si>
    <t>Кабель ППГнг(А)-HF 5х10</t>
  </si>
  <si>
    <t>Кабель ППГнг(А)-HF 5х6</t>
  </si>
  <si>
    <t>Кабель ППГнг(А)-HF 5х4</t>
  </si>
  <si>
    <t>Кабель ППГнг(А)-HF 5х2,5</t>
  </si>
  <si>
    <t>Кабель ППГнг(А)-HF 5х1,5</t>
  </si>
  <si>
    <t>Кабель ППГнг(А)-HF 4х16</t>
  </si>
  <si>
    <t>Кабель ППГнг(А)-HF 4х2,5</t>
  </si>
  <si>
    <t>Кабель ППГнг(А)-HF 4*1,5</t>
  </si>
  <si>
    <t>Кабель ППГнг(А)-HF 4*0,75</t>
  </si>
  <si>
    <t>Кабель ППГнг(А)-HF 3*2,5</t>
  </si>
  <si>
    <t>Кабель ППГнг(А)-HF 3*1,5</t>
  </si>
  <si>
    <t>Кабель ППГнг(А)-HF 2*0,75</t>
  </si>
  <si>
    <t>Кабель ППГнг(А)-FRHF 3х1,5</t>
  </si>
  <si>
    <t>Кабель ППГнг(A)-FRHF 5х2,5</t>
  </si>
  <si>
    <t>В1 Хозяйственно - бытовое водоснабжение</t>
  </si>
  <si>
    <t>Т3, ГВС</t>
  </si>
  <si>
    <t>К1 Хозяйственно-бытовая канализация</t>
  </si>
  <si>
    <t xml:space="preserve"> Кабельные изделия</t>
  </si>
  <si>
    <t>Трубы</t>
  </si>
  <si>
    <t>Лотки системы "S5-Комбитек"</t>
  </si>
  <si>
    <t>Установка стальных радиаторов FTV 22 050 050 1 R</t>
  </si>
  <si>
    <t>Установка стальных радиаторов FTV 22 060 140 1 R</t>
  </si>
  <si>
    <t>Установка стальных радиаторов FTV 22 050 060 1 R</t>
  </si>
  <si>
    <t>Установка стальных радиаторов FTV 22 050 100 1 R</t>
  </si>
  <si>
    <t>Установка стальных радиаторов FTV 22 050 070 1 R</t>
  </si>
  <si>
    <t xml:space="preserve">Установка электрической тепловой завесы </t>
  </si>
  <si>
    <t>Монтаж подвесного потолка "Армстронг" типа «Байкал»</t>
  </si>
  <si>
    <t>кв.м.</t>
  </si>
  <si>
    <t>Устройство подвесного потолка из гипсокартона (1-слой), с применением материалов Knauf</t>
  </si>
  <si>
    <t xml:space="preserve">Грунтовка, шпатлевка потолков ГКЛ под окраску </t>
  </si>
  <si>
    <t>Оклейка потолка сеткой "Строби", "паутинка"</t>
  </si>
  <si>
    <t>Монтаж вентиляцинных диффузоров в плиты подвесного потолка</t>
  </si>
  <si>
    <t>Окраска потолков подготовленных под окраску не менее 2х раз водостойкой краской на акриловой основе, пр-ва Финляндия (Tikkurila база Harmony). Цвет белый.</t>
  </si>
  <si>
    <t>Шпаклевание потолков по штукатурке под покраску.</t>
  </si>
  <si>
    <t>Демонтаж оконных блоков с подоконными досками</t>
  </si>
  <si>
    <t>Очистка поверхностей щетками</t>
  </si>
  <si>
    <t>Разборка кирпичных стен</t>
  </si>
  <si>
    <t>Разборка ж/б монолитных перекрытий</t>
  </si>
  <si>
    <t>Дверь остекленная из алюминиевого профиля взломостойкая с доводчиком (2100х900, 4 прав и 1 лев.)</t>
  </si>
  <si>
    <t>Двери противопожарные (Размер 2100х900, 2 шт.)</t>
  </si>
  <si>
    <t>5 </t>
  </si>
  <si>
    <t>1 </t>
  </si>
  <si>
    <t> 0</t>
  </si>
  <si>
    <t>72 </t>
  </si>
  <si>
    <t>14 </t>
  </si>
  <si>
    <t>0 </t>
  </si>
  <si>
    <t xml:space="preserve"> м2</t>
  </si>
  <si>
    <t>Установка шкафа внутреннего монтажа на 36М с самозажимными N/PE (UK630P3RU)</t>
  </si>
  <si>
    <t xml:space="preserve">Монтаж автоматического выключателя «Legrand» серии DX-Standart </t>
  </si>
  <si>
    <t>Установка шкафа внутреннего монтажа на 24М с самозажимными N/PE (UK640P3RU)</t>
  </si>
  <si>
    <t>Монтаж контактора ESB63-20N-01 модульный</t>
  </si>
  <si>
    <t>Монтаж кнопки управления iPB Acti 9</t>
  </si>
  <si>
    <t>Установка светильников OPL/R ECO LED 595</t>
  </si>
  <si>
    <t>Светильники Artlight ART-SROUND40 4000K</t>
  </si>
  <si>
    <t>Светильники Arlight LGDGERA-4TR-R55-10W</t>
  </si>
  <si>
    <t>Установка блока управления CHU CR1-E45-3R0</t>
  </si>
  <si>
    <t>Установка комплекта частотного преобразователя FC-051P1K5 (1,5 кВт, 6,8 А, 220 В) №132F0005</t>
  </si>
  <si>
    <t>Установка датчика температуры канальный STK-2  NTC 12 kOm (дтк на приток.)</t>
  </si>
  <si>
    <t>Установка датчика перепада давления 500 Pa DPD-5 с контактором (дпд на прит. фильтр)</t>
  </si>
  <si>
    <t>Установка привода воздушной заслонки GPC321.1A (для засл. прит. канала)</t>
  </si>
  <si>
    <t>Установка привода  SIEMENS GDB331.1E</t>
  </si>
  <si>
    <t>Установка вставок кассетных фильтрующих Korf WKF 100-50</t>
  </si>
  <si>
    <t>Установка кассетных фильтров Korf FK 100-50</t>
  </si>
  <si>
    <t>Установка шумоглушителей Korf SG 100-50</t>
  </si>
  <si>
    <t>Установка металлических усиленных дверей ДСУЗ 2100-900</t>
  </si>
  <si>
    <t>Установка двери остекленной из алюминиевого профиля взломостойкой с доводчиком (стоимость включая комплектующие)</t>
  </si>
  <si>
    <t>Демонтаж: подвесных потолков типа &lt;Армстронг&gt;</t>
  </si>
  <si>
    <t xml:space="preserve">Демонтаж перегородок и коробов из ДСП </t>
  </si>
  <si>
    <t>Разборка Пластиковых проемов: дверных,металлических</t>
  </si>
  <si>
    <t>Разборка плинтусов:  из пластмассовых и алюкобондовых материалов</t>
  </si>
  <si>
    <t>Демонтаж подоконников из ПВХ</t>
  </si>
  <si>
    <t>Разборка покрытий полов: из керамических плиток</t>
  </si>
  <si>
    <t>Демонтаж: выключателей, розеток</t>
  </si>
  <si>
    <t>Демонтаж: светильников</t>
  </si>
  <si>
    <t xml:space="preserve">Демонтаж провода </t>
  </si>
  <si>
    <t>Устройство перегородок и коробов из гипсокартонных листов (ГКЛ) по системе «КНАУФ» с одинарным металлическим каркасом и двухслойной обшивкой с использованием перфорированного металлического уголка</t>
  </si>
  <si>
    <t>Шпатлевка  стен, подготовленных под окраску</t>
  </si>
  <si>
    <t>Окраска водно-дисперсионными акриловыми составами улучшенная: по сборным конструкциям стен, подготовленным под окраску</t>
  </si>
  <si>
    <t>Покрытие поверхностей грунтовкой глубокого проникновения: за 1 раз стен</t>
  </si>
  <si>
    <t>Монтаж подоконников из ПВХ</t>
  </si>
  <si>
    <t>Установка дверных блоков из пластика,  с доводчиками (двери распашные двойные).</t>
  </si>
  <si>
    <t>Установка жалюзей</t>
  </si>
  <si>
    <t>Устройство покрытий из плит керамогранитных 300Х300 мм рифленых</t>
  </si>
  <si>
    <t>Монтаж плинтусов</t>
  </si>
  <si>
    <t>Выключатель: двухклавишный утопленного типа при скрытой проводке</t>
  </si>
  <si>
    <t>Протяжка силового кабеля 2,5 мм2 в гофре с креплением к перекрытию</t>
  </si>
  <si>
    <t xml:space="preserve"> Вывоз мусора</t>
  </si>
  <si>
    <t>Демонтаж перегородок из гипсокартонных листов  с  металлическим каркасом</t>
  </si>
  <si>
    <t>Разборка  металлических дверей</t>
  </si>
  <si>
    <t>Разборка плинтусов: деревянных и из пластмассовых материалов</t>
  </si>
  <si>
    <t>Демонтаж кабель-канала на 100</t>
  </si>
  <si>
    <t>Устройство перегородок из гипсокартонных листов (ГКЛ) по системе «КНАУФ» с одинарным металлическим каркасом и двухслойной обшивкой с обеих сторон с использованием перфарированного металлического уголка</t>
  </si>
  <si>
    <t>Устройство: подвесных потолков типа &lt;Армстронг&gt; по каркасу из оцинкованного профиля</t>
  </si>
  <si>
    <t>Шпатлевка  потолков, подготовленных под окраску</t>
  </si>
  <si>
    <t>Окраска водно-дисперсионными акриловыми составами высококачественная: по сборным конструкциям потолков, подготовленным под окраску</t>
  </si>
  <si>
    <t>Установка дверей (металл), с доводчиками</t>
  </si>
  <si>
    <t>Ошкуривание, грунтование и покраска существующих перил</t>
  </si>
  <si>
    <t>Вывоз мусора</t>
  </si>
  <si>
    <t>Разборка деревянных, металлических, пластиковых заполнений проемов: дверных</t>
  </si>
  <si>
    <t>установка дверей металл с доводчиком</t>
  </si>
  <si>
    <t>установка дверей пластик с доводчиком</t>
  </si>
  <si>
    <t>Светильник в подвесных потолках SLP-40 595*595*8мм 40Вт 220-240В 6500К 3200Лм Aktiv Electro</t>
  </si>
  <si>
    <t>Демонтаж перегородок из ДСП и алюкобонда</t>
  </si>
  <si>
    <t>Демонтаж деревяного пожарного шкафа</t>
  </si>
  <si>
    <t>Демонтаж щита</t>
  </si>
  <si>
    <t>Монтаж щита</t>
  </si>
  <si>
    <t>Демонтаж существующих лестничных перил с материалом из нерж. Стали</t>
  </si>
  <si>
    <t>установка дверей деревянных с доводчиком</t>
  </si>
  <si>
    <t>Монтаж существующих лестничных перил с материалом из нерж. Стали</t>
  </si>
  <si>
    <t>Демонтаж перегородок из ДСП и ПВХ</t>
  </si>
  <si>
    <t>Разборка покрытий полов: из фанеры и линолеума</t>
  </si>
  <si>
    <t xml:space="preserve">Демонтаж: подвесных потолков   </t>
  </si>
  <si>
    <t>Демонтаж ванны</t>
  </si>
  <si>
    <t>Демонтаж унитаза</t>
  </si>
  <si>
    <t>Демонтаж раковины</t>
  </si>
  <si>
    <t>Демонтаж эл. Щита</t>
  </si>
  <si>
    <t>Демонтаж ППС</t>
  </si>
  <si>
    <t>Демонтаж кондиционеров</t>
  </si>
  <si>
    <t>Устройство подвесных потолков типа Амстронг</t>
  </si>
  <si>
    <t>Окраска водно-дисперсионными акриловыми составами высококачественная: по сборным конструкциям стен, подготовленным под окраску</t>
  </si>
  <si>
    <t>установка межкомнатных дверей с доводчиком</t>
  </si>
  <si>
    <t>установка дверей пластик</t>
  </si>
  <si>
    <t>Устройство полового покрытия из существующей  фанеры 12 мм (с противо-пожарной пропиткой по месту).</t>
  </si>
  <si>
    <t>Устройство полового покрытия из керамогранитных плит 600Х600 мм</t>
  </si>
  <si>
    <t>Устройство покрытия на балконе из антискользящего материала</t>
  </si>
  <si>
    <t xml:space="preserve">Облицовка стен санузлов  плитами керамогранитными 300Х300 мм  </t>
  </si>
  <si>
    <t>Монтаж электровентилятора</t>
  </si>
  <si>
    <t>Монтаж кондиционеров (kentatsu - 2,5 кВт).</t>
  </si>
  <si>
    <t>Монтаж щита (включая автоматы 10 шт)</t>
  </si>
  <si>
    <t>Монтаж электропроводки</t>
  </si>
  <si>
    <t>Монтаж двойных эл. розеток</t>
  </si>
  <si>
    <t>Монтаж эл. счетчика</t>
  </si>
  <si>
    <t>Монтаж двойных выключателей</t>
  </si>
  <si>
    <t>Монтаж унитаза</t>
  </si>
  <si>
    <t>Монтаж раковины</t>
  </si>
  <si>
    <t>Монтаж смесителей</t>
  </si>
  <si>
    <t>Монтаж канал. Труб ПВХ 100 мм</t>
  </si>
  <si>
    <t>Монтаж канал. Труб ПВХ 50 мм</t>
  </si>
  <si>
    <t>Демонтаж существующих перил из нержавеющей стали</t>
  </si>
  <si>
    <t>Светильник в подвесных потолках LED Varton 36W2700K</t>
  </si>
  <si>
    <t>установка дверей деревяных с  доводчиком</t>
  </si>
  <si>
    <t>установка дверей металлических с доводчиком</t>
  </si>
  <si>
    <t>Монтаж существующих перил из нержавеющей стали</t>
  </si>
  <si>
    <t xml:space="preserve">т </t>
  </si>
  <si>
    <t>Погрузо-разгрузочные работы при автомобильных перевозках: Погрузка мусора строительного с погрузкой вручную</t>
  </si>
  <si>
    <t>Перевозка грузов автомобилями-самосвалами грузоподъемностью 10 т работающих вне карьера на расстояние: I класс груза до 10 км</t>
  </si>
  <si>
    <t>Итого по разделу:</t>
  </si>
  <si>
    <t>Облицовка стен по системе «КНАУФ» по одинарному металлическому каркасу из ПН и ПС профилей гипсокартонными листами в один слой (С 625): с дверным проемом</t>
  </si>
  <si>
    <t>Листы гипсокартонные: ГКЛ 12,5 мм</t>
  </si>
  <si>
    <t>Лента эластичная самоклеящаяся для профилей направляющих «Дихтунгсбанд»: 50/30000 мм</t>
  </si>
  <si>
    <t>Профиль стоечный: ПС-4 75/50/0,6</t>
  </si>
  <si>
    <t>Профиль направляющий: ПН-4 75/40/0,6</t>
  </si>
  <si>
    <t>Окраска поливинилацетатными водоэмульсионными составами улучшенная: по сборным конструкциям стен, подготовленным под окраску</t>
  </si>
  <si>
    <t>Устройство покрытий из плит керамогранитных размером: 60х60 см</t>
  </si>
  <si>
    <t>Устройство плинтусов: из плиток керамических</t>
  </si>
  <si>
    <t>Окраска поливинилацетатными водоэмульсионными составами улучшенная: по штукатурке потолков</t>
  </si>
  <si>
    <t>Устройство покрытий из линолеума Линолеум коммерческий гетерогенный: "ТАРКЕТТ ACCZENT MINERAL AS", с антистатическим эффектом (толщина 2 мм, толщина защитного слоя 0,7 мм, класс 34/43, пож. безопасность Г1, В2, РП1, Д2, Т2)</t>
  </si>
  <si>
    <t>Устройство плинтусов поливинилхлоридных: на винтах самонарезающих</t>
  </si>
  <si>
    <t>Устройство гидроизоляции обмазочной: в один слой толщиной 2 мм</t>
  </si>
  <si>
    <t>Огрунтовка бетонных и оштукатуренных поверхностей: органосиликатной композицией ОС-12-01, первый слой</t>
  </si>
  <si>
    <t>Шлифовка бетонных поверхностей</t>
  </si>
  <si>
    <t>Устройство покрытий из коммерческого гомогенного линолеума: "ТАРКЕТТ iQ TORO SC", токопроводящий (толщина 2 мм, класс 34/43, пож. безопасность Г4, В3, РП1, Д2, Т2)</t>
  </si>
  <si>
    <t>Укладка лаг: по кирпичным столбикам</t>
  </si>
  <si>
    <t>Устройство покрытий: дощатых толщиной 36 мм</t>
  </si>
  <si>
    <t>Устройство оснований полов из фанеры в один слой площадью: свыше 20 м2</t>
  </si>
  <si>
    <t>Устройство покрытий: из линолеума насухо со свариванием полотнищ в стыках</t>
  </si>
  <si>
    <t>Устройство подстилающих слоев: песчаных</t>
  </si>
  <si>
    <t>Изоляция изделиями из пенопласта насухо холодных поверхностей покрытий и перекрытий</t>
  </si>
  <si>
    <t>Устройство пароизоляции из полиэтиленовой пленки в один слой насухо</t>
  </si>
  <si>
    <t>Устройство стяжек: бетонных толщиной 20 мм (толщиной 80 мм)</t>
  </si>
  <si>
    <t>Армирование подстилающих слоев и набетонок</t>
  </si>
  <si>
    <t>Огнебиозащитное покрытие деревянных поверхностей готовыми составами для обеспечения первой группы огнезащитной эффективности по НПБ 251</t>
  </si>
  <si>
    <t>Кладка стен из легкобетонных камней без облицовки: при высоте этажа до 4 м</t>
  </si>
  <si>
    <t>Армирование кладки стен и других конструкций</t>
  </si>
  <si>
    <t>Устройство перегородок из гипсокартонных листов (ГКЛ) по системе «КНАУФ» с одинарным металлическим каркасом и двухслойной обшивкой с обеих сторон (С 112): с одним дверным проемом со звукоизоляцией</t>
  </si>
  <si>
    <t>Устройство перегородок из гипсоволокнистых листов (ГВЛ) по системе «КНАУФ» с одинарным металлическим каркасом и двухслойной обшивкой с обеих сторон (С 362): с одним дверным проемом со звукоизоляцией</t>
  </si>
  <si>
    <t>Облицовка стен по системе «КНАУФ» по одинарному металлическому каркасу из ПН и ПС профилей гипсоволокнистыми листами в два слоя (С 666): с дверным проемом</t>
  </si>
  <si>
    <t>Смена оконных приборов: фрамужные приборы</t>
  </si>
  <si>
    <t>Устройство мелких покрытий (брандмауэры, парапеты, свесы и т.п.) из листовой оцинкованной стали</t>
  </si>
  <si>
    <t>Огрунтовка металлических поверхностей за один раз: грунтовкой ГФ-021</t>
  </si>
  <si>
    <t>Окраска металлических огрунтованных поверхностей: эмалью ПФ-115</t>
  </si>
  <si>
    <t>Обрамление проемов угловой сталью</t>
  </si>
  <si>
    <t>Монтаж каркасов зданий: рамных коробчатого сечения</t>
  </si>
  <si>
    <t>Установка подоконных досок из ПВХ 300 мм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</si>
  <si>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</si>
  <si>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</si>
  <si>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</si>
  <si>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Установка противопожарных дверей: однопольных глухих  ДПМ-01/60 с дверным доводчиком TS-68 c зубчатым приводом.</t>
  </si>
  <si>
    <t>Установка дверных блоков дверных однопольных : глухим ДГ 21-9, площадь 1,80 м2; ДГ 21-10, площадь 2,01 м2</t>
  </si>
  <si>
    <t>Установка металлических дверных блоков в готовые проемы 2ДСУ 2.02.4 с доводчиком гидравлическим TS-68 с зубчатым приводом (нагрузка до 90 кг)</t>
  </si>
  <si>
    <t>Установка блоков из ПВХ в наружных и внутренних дверных проемах: в проема до 3 м2</t>
  </si>
  <si>
    <t>Установка дверных блоков дверных однопольных с полотном: глухим ДГ 21-7, площадь 1,39 м2; ДГ 21-8, площадь 1,59 м2</t>
  </si>
  <si>
    <t>Установка счетчиков (водомеров) диаметром: до 40 мм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</si>
  <si>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</si>
  <si>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Установка фильтров диаметром: 25 мм</t>
  </si>
  <si>
    <t>Прокладка трубопроводов водоснабжения из многослойных металлополимерных труб диаметром: 20 мм</t>
  </si>
  <si>
    <t>Прокладка трубопроводов водоснабжения из многослойных металлополимерных труб диаметром: 25 мм</t>
  </si>
  <si>
    <t>Прокладка трубопроводов водоснабжения из многослойных металлополимерных труб диаметром: 32 мм</t>
  </si>
  <si>
    <t>Прокладка трубопроводов отопления из стальных водогазопроводных неоцинкованных труб диаметром: 32 мм</t>
  </si>
  <si>
    <t>Установка стальных радиаторов  FTV 22 060 200 1 R</t>
  </si>
  <si>
    <t>Умывальники полуфарфоровые и фарфоровые с краном настольным, кронштейнами, сифоном бутылочным латунным и выпуском,: овальные со скрытыми установочными поверхностями без спинки размером 550х480х150 мм с пьедесталом и подводкой холодной и горячей воды</t>
  </si>
  <si>
    <t>Установка унитазов с бачком с гофрой</t>
  </si>
  <si>
    <t>Прокладка внутренних трубопроводов канализации из полипропиленовых труб диаметром: 50 мм</t>
  </si>
  <si>
    <t>Прокладка внутренних трубопроводов канализации из полипропиленовых труб диаметром: 110 мм</t>
  </si>
  <si>
    <t>Установка конвекторов Ballu Camino Eco BEC/EM-2000</t>
  </si>
  <si>
    <t>Установка крановых шаровых муфтовый Valtec для воды диаметром: 20 мм, тип в/в</t>
  </si>
  <si>
    <t>Трубопроводы напорные из полипропилена PPRS с гильзами и креплениями для холодного и горячего водоснабжения: PN20 SDR 6, диаметром 50 мм, толщина стенки 8,3 мм</t>
  </si>
  <si>
    <t>Трубопроводы напорные из полипропилена PPRS с гильзами и креплениями для холодного и горячего водоснабжения: PN20 SDR 6, диаметром 40 мм, толщина стенки 6,7 мм</t>
  </si>
  <si>
    <t>Трубопроводы напорные из полипропилена PPRS с гильзами и креплениями для холодного и горячего водоснабжения: PN20 SDR 6, диаметром 32 мм, толщина стенки 5,4 мм</t>
  </si>
  <si>
    <t>Установка насосов центробежных с электродвигателем, масса агрегата: до 0,1 т</t>
  </si>
  <si>
    <t>Вставки гибкие фланцевые ZKB на давление: 1,6 МПа (16 кгс/см2), диаметром 65 мм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</si>
  <si>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</si>
  <si>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Краны шаровые BROEN BALLOMAX для теплоснабжения и охлаждения, с фланцевым и сварным присоединением, с ручкой, давлением 2,5 МПа (25 кгс/см2), серии КШТ 60.104, диаметром: 80 мм</t>
  </si>
  <si>
    <t>Установка крана шаровый муфтовый Valtec для воды диаметром: 25 мм, тип в/в</t>
  </si>
  <si>
    <t>Установка крана шаровый муфтовый Valtec для воды диаметром: 20 мм, тип в/в</t>
  </si>
  <si>
    <t>Установка крана шаровый муфтовый Valtec для воды диаметром: 15 мм, тип в/в</t>
  </si>
  <si>
    <t>Установка крана шаровый муфтовый Valtec для воды диаметром: 25 мм, тип в/н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</si>
  <si>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</si>
  <si>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Установка крана шарового муфтового Valtec для воды диаметром: 32 мм, тип в/в</t>
  </si>
  <si>
    <t>Установка воздухоотводчиков втоматический с наружным резьбовым присоединением Рр=1,0 МПа, Т max = 120 град С, D = 15 мм</t>
  </si>
  <si>
    <t>Установка фильтров фланцевые FVF чугунные сетчатые, со сливной пробкой, давлением: 1,6 МПа (16 кгс/см2), диаметром 80 мм</t>
  </si>
  <si>
    <t>Установка манометров: с трехходовым краном</t>
  </si>
  <si>
    <t>Манометр для неагрессивных сред (класс точности 1.5) с резьбовым присоединением марка: МП-3У-16 с трехходовым краном 11П18пкРу16 с трубкой сифоном</t>
  </si>
  <si>
    <t>Установка термометров в оправе прямых и угловых</t>
  </si>
  <si>
    <t>Термометр прямой (угловой) ртутный (ножка 66 мм) до 160 град С в оправе</t>
  </si>
  <si>
    <t>Счетчики (водомеры) крыльчатые диаметром: 25 мм</t>
  </si>
  <si>
    <t>Клапан балансировочный MSV-C диаметром 50 мм</t>
  </si>
  <si>
    <t>Фланцы стальные плоские приварные из стали ВСт3сп2, ВСт3сп3, давлением: 0,1 и 0,25 МПа (1 и 2,5 кгс/см2), диаметром 50 мм</t>
  </si>
  <si>
    <t>Фланцы стальные плоские приварные из стали ВСт3сп2, ВСт3сп3, давлением: 0,1 и 0,25 МПа (1 и 2,5 кгс/см2), диаметром 80 мм</t>
  </si>
  <si>
    <t>Прокладка трубопроводов отопления и водоснабжения из стальных электросварных труб диаметром: 100 мм</t>
  </si>
  <si>
    <t>Трубы стальные электросварные прямошовные со снятой фаской из стали марок БСт2кп-БСт4кп и БСт2пс-БСт4пс наружный диаметр: 108 мм, толщина стенки 5 мм</t>
  </si>
  <si>
    <t>Прокладка трубопроводов отопления и водоснабжения из стальных электросварных труб диаметром: 80 мм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</si>
  <si>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4,5 мм</t>
  </si>
  <si>
    <t>Прокладка трубопроводов водоснабжения из стальных водогазопроводных оцинкованных труб диаметром: 25 мм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</si>
  <si>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</si>
  <si>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>Прокладка внутренних трубопроводов водоснабжения и отопления из полипропиленовых труб: 25 мм</t>
  </si>
  <si>
    <t>Труба из полипропилена: PN 25/20</t>
  </si>
  <si>
    <t>Труба из полипропилена: PN 25/25</t>
  </si>
  <si>
    <t>Окраска металлических огрунтованных поверхностей: краской БТ-177 серебристой</t>
  </si>
  <si>
    <t>Установка вентиляторов осевых массой: до 0,05 т</t>
  </si>
  <si>
    <t>Установка вставок гибких к радиальным вентиляторам</t>
  </si>
  <si>
    <t>Установка заслонок воздушных и клапанов воздушных КВР с ручным приводом: периметром до 2400 мм</t>
  </si>
  <si>
    <t>Установка фильтров ячейковых</t>
  </si>
  <si>
    <t>Установка воздухонагревателей однорядных для обводного канала производительностью: до 10 тыс.м3/час</t>
  </si>
  <si>
    <t>Установка калориферов массой: до 0,1 т</t>
  </si>
  <si>
    <t>Установка шумоглушителей вентиляционных трубчатых типа: ГТП 2-5 сечением 400х400 мм</t>
  </si>
  <si>
    <t>Установка решеток жалюзийных площадью в свету: до 0,5 м2</t>
  </si>
  <si>
    <t>Решетки вентиляционные алюминиевые "АРКТОС" типа: АРН размером 500х800 мм</t>
  </si>
  <si>
    <t>Установка воздухораспределителей, предназначенных для подачи воздуха: в рабочую зону, массой до 20 кг</t>
  </si>
  <si>
    <t>Диффузоры потолочные пластиковые "АРКТОС" марки ДПУ: универсальные ДПУ-М, диаметр 100 мм</t>
  </si>
  <si>
    <t>Диффузоры потолочные пластиковые "АРКТОС" марки ДПУ: универсальные ДПУ-М, диаметр 125 мм</t>
  </si>
  <si>
    <t>Диффузоры потолочные пластиковые "АРКТОС" марки ДПУ: универсальные ДПУ-М, диаметр 160 мм</t>
  </si>
  <si>
    <t>Диффузоры потолочные пластиковые "АРКТОС" марки ДПУ: универсальные ДПУ-М, диаметр 200 мм</t>
  </si>
  <si>
    <t>Диффузор потолочный прямоугольный из алюминиевого профиля марки: ДПР регулируемый, размером 450х450 мм</t>
  </si>
  <si>
    <t>Дроссель-клапаны в обечайке с сектором управления из тонколистовой оцинкованной и сортовой стали: круглые диаметром до 280 мм</t>
  </si>
  <si>
    <t>Прокладка воздуховодов из листовой, оцинкованной стали и алюминия класса Н (нормальные) толщиной: 0,5 мм, диаметром до 200 мм</t>
  </si>
  <si>
    <t>Воздуховоды из оцинкованной стали толщиной: 0,5 мм, диаметром до 200 мм</t>
  </si>
  <si>
    <t>Прокладка воздуховодов из листовой, оцинкованной стали и алюминия класса Н (нормальные) толщиной: 0,5 мм, периметром до 1000 мм</t>
  </si>
  <si>
    <t>Воздуховоды из оцинкованной стали толщиной: 0,7 мм, периметром до 1000 мм</t>
  </si>
  <si>
    <t>Прокладка воздуховодов из листовой, оцинкованной стали и алюминия класса Н (нормальные) толщиной: 0,7 мм, периметром от 1100 до 1600 мм</t>
  </si>
  <si>
    <t>Воздуховоды из оцинкованной стали толщиной: 0,7 мм, периметром от 1100 до 1600 мм</t>
  </si>
  <si>
    <t>Прокладка воздуховодов из листовой, оцинкованной стали и алюминия класса Н (нормальные) толщиной: 0,7 мм, периметром до 2400 мм</t>
  </si>
  <si>
    <t>Прокладка воздуховодов из листовой, оцинкованной стали и алюминия класса Н (нормальные) толщиной: 0,7 мм, периметром до 3200 мм</t>
  </si>
  <si>
    <t>Воздуховоды из оцинкованной стали толщиной: 0,7 мм, периметром от 1700 до 4000 мм</t>
  </si>
  <si>
    <t>Воздуховоды полужесткие (гофрированные) из алюминия толщиной 0,12-0,15 мм, диаметром: 100 мм</t>
  </si>
  <si>
    <t>Воздуховоды полужесткие (гофрированные) из алюминия толщиной 0,12-0,15 мм, диаметром: 125 мм</t>
  </si>
  <si>
    <t>Воздуховоды полужесткие (гофрированные) из алюминия толщиной 0,12-0,15 мм, диаметром: 160 мм</t>
  </si>
  <si>
    <t>Воздуховоды полужесткие (гофрированные) из алюминия толщиной 0,12-0,15 мм, диаметром: 200 мм</t>
  </si>
  <si>
    <t>Обертывание поверхности изоляции рулонными материалами насухо с проклейкой швов</t>
  </si>
  <si>
    <t>Крепления для воздуховодов оцинкованные (подвески СТД, подвески регулируемые СТД, тяги, хомуты, кронштейны, траверсы, ленты, шпильки, профили)</t>
  </si>
  <si>
    <t>Установка канального вентилятора Korf WNP 100-50/45.4D</t>
  </si>
  <si>
    <t>Установка гибкой вставки WG 100-50</t>
  </si>
  <si>
    <t>Установка еегулирующей заслонки Korf ZR 100-50</t>
  </si>
  <si>
    <t>Установка решеток вентиляционных алюминиевых "АРКТОС" типа: АРН размером 500х800 мм</t>
  </si>
  <si>
    <t>Установка диффузора потолочного пластикового "АРКТОС" марки ДПУ: универсальные ДПУ-М, диаметр 100 мм</t>
  </si>
  <si>
    <t>Установка диффузора потолочного пластикового "АРКТОС" марки ДПУ: универсальные ДПУ-М, диаметр 125 мм</t>
  </si>
  <si>
    <t>Прокладка воздуховодов из листовой, оцинкованной стали и алюминия класса Н (нормальные) толщиной: 0,5 мм, периметром до 600 мм</t>
  </si>
  <si>
    <t>Воздуховоды из оцинкованной стали толщиной: 0,5 мм, периметром до 600 мм</t>
  </si>
  <si>
    <t>Установка вентиляторов осевых массой: до 0,025 т</t>
  </si>
  <si>
    <t>Установка клапанов обратных: диаметром до 355 мм</t>
  </si>
  <si>
    <t>Прибор измерения и защиты, количество подключаемых концов: до 6</t>
  </si>
  <si>
    <t>Монтаж выключателя нагрузки ВН-32 3Р 32А</t>
  </si>
  <si>
    <t>Монтаж автоматического выключателя «Legrand» серии DX-Standart 3Р 10А</t>
  </si>
  <si>
    <t>Монтаж автоматического выключателя «Legrand» серии DX-Standart 2Р 25А</t>
  </si>
  <si>
    <t>Установка сплит-систем с внутренним блоком кассетного типа мощностью: до 8 кВт</t>
  </si>
  <si>
    <t>Трубы медные круглые тянутые и холоднокатаные (марки меди М2, М3), наружным диаметром: 6,3 мм, толщиной стенки 0,8 мм</t>
  </si>
  <si>
    <t>Трубы медные круглые тянутые и холоднокатаные (марки меди М2, М3), наружным диаметром: 9,52 мм, толщиной стенки 0,8 мм</t>
  </si>
  <si>
    <t>Трубки из вспененного полиэтилена, внутренний диаметр: 6 мм, толщина 6 мм</t>
  </si>
  <si>
    <t>Трубки из вспененного полиэтилена, внутренний диаметр: 12 мм, толщина 6 мм</t>
  </si>
  <si>
    <t>Труба из полипропилена: PN 20/20</t>
  </si>
  <si>
    <t>Кронштейны для крепления внешнего блока сплит-системы, рекомендуемая нагрузка до 80 кг (два кронштейна, болты, гайки, шайбы)</t>
  </si>
  <si>
    <t>Установка сплит-систем с внутренним блоком настенного типа мощностью: до 5 кВт</t>
  </si>
  <si>
    <t>Трубки из вспененного полиэтилена, внутренний диаметр: 10 мм, толщина 6 мм</t>
  </si>
  <si>
    <t>Трубы медные круглые тянутые и холоднокатаные (марки меди М2, М3), наружным диаметром: 12,7 мм, толщиной стенки 0,8 мм</t>
  </si>
  <si>
    <t>Трубы медные круглые тянутые и холоднокатаные (марки меди М2, М3), наружным диаметром: 15,88 мм, толщиной стенки 1,0 мм</t>
  </si>
  <si>
    <t>Трубки из вспененного полиэтилена, внутренний диаметр: 15 мм, толщина 6 мм</t>
  </si>
  <si>
    <t>Установка  автоматических выключателей: «Legrand» серии DX-Standart 3Р 16А</t>
  </si>
  <si>
    <t>Установка  автоматических выключателей: «Legrand» серии DX-Standart 3Р 25А</t>
  </si>
  <si>
    <t>Установка  автоматических выключателей: «Legrand» серии DX-Standart 3Р 32А</t>
  </si>
  <si>
    <t>Установка  автоматических выключателей: «IEK» ВА88-33 3Р 160А</t>
  </si>
  <si>
    <t>Монтаж автоматического выключателя «Legrand» серии DX-Standart 1Р 10А</t>
  </si>
  <si>
    <t>Монтаж выключателя нагрузки ВН-32 3Р 63А</t>
  </si>
  <si>
    <t>Монтаж автоматического выключателя«Legrand» серии DX-Standart 1Р 25А</t>
  </si>
  <si>
    <t>Установка щита учетно-распределительные: ЩУРН-3-30з, с замком, размером 540х490х165 мм</t>
  </si>
  <si>
    <t>Установка счетчика электрического энергии электронный,: трехфазный Меркурий 230AR-00 С (R), 5(7,5)А (однотарифный)</t>
  </si>
  <si>
    <t>Установка счетчика электрической энергии электронный,: трехфазный Меркурий 230AR-00 С (R), 5(7,5)А (однотарифный)</t>
  </si>
  <si>
    <t>Установка щита  учетно-распределительные: ЩУРН-3-30з, с замком, размером 540х490х165 мм</t>
  </si>
  <si>
    <t>Установка электрической энергии электронный,: трехфазный Меркурий 230AR-00 С (R), 5(7,5)А (однотарифный)</t>
  </si>
  <si>
    <t>Монтаж автоматического выключателя «Legrand» серии DX-Standart 1Р 16А</t>
  </si>
  <si>
    <t>Монтаж автоматического выключателя «Legrand» серии DX-Standart 2Р 16А</t>
  </si>
  <si>
    <t>Установка пункта распределительный, тип: ПР 11-1090-21У3 на стене, высота и ширина до 1200х1000 мм</t>
  </si>
  <si>
    <t>Монтаж автоматического выключателя «IEK» ВА88-33 3Р 160А</t>
  </si>
  <si>
    <t>Монтаж автоматического выключателя «IEK» ВА88-32 3Р 100А</t>
  </si>
  <si>
    <t>Монтаж автоматического выключателя «Legrand» серии DX-Standart 1Р 25А</t>
  </si>
  <si>
    <t>Светильник аварийного освещения: "ВЫХОД" под лампу КЛ с рассеивателем из поликарбоната, тип ЛБО 29-9-831 (БС-831)</t>
  </si>
  <si>
    <t>Выключатель одноклавишный для скрытой проводки</t>
  </si>
  <si>
    <t>Выключатель двухклавишный для скрытой проводки</t>
  </si>
  <si>
    <t>Выключатель одноклавишный для открытой проводки</t>
  </si>
  <si>
    <t>Розетка штепсельная скрытой проводки</t>
  </si>
  <si>
    <t>Розетка скрытой проводки двухгнездная</t>
  </si>
  <si>
    <t>Коробка ответвительная с кабельными вводами (6 выводов диаметром 20 мм), размером 80х80х40 мм, цвет серый</t>
  </si>
  <si>
    <t>Коробка для установки розеток и выключателей скрытой проводки</t>
  </si>
  <si>
    <t>Коробка ответвительная "DKC" размером 100х100х50 мм</t>
  </si>
  <si>
    <t>Установка ящика главной заземляющей шины ГЗШ-10</t>
  </si>
  <si>
    <t>Установка ящики с понижающим трансформатором автомат. выключателем,: 36в ЯТП-0,25-1</t>
  </si>
  <si>
    <t>Монтаж кабель-канала (короб) "Электропласт": 80x40 м</t>
  </si>
  <si>
    <t>Провода силовые для электрических установок на напряжение до 450 В с медной жилой марки: ПВ1, сечением 4 мм2</t>
  </si>
  <si>
    <t>Провода силовые для электрических установок на напряжение до 450 В с медной жилой марки: ПВ1, сечением 2,5 мм2</t>
  </si>
  <si>
    <t>Прокладка труб из самозатухающего ПВХ (IP55) серии RIG, диаметром: 20 мм</t>
  </si>
  <si>
    <t>Прокладка труб из самозатухающего ПВХ (IP55) серии RIG, диаметром: 32 мм</t>
  </si>
  <si>
    <t>Прокладка труб из самозатухающего ПВХ (IP55) серии RIG, диаметром: 40 мм</t>
  </si>
  <si>
    <t>Прокладка труб из самозатухающего ПВХ (IP55) серии RIG, диаметром: 50 мм</t>
  </si>
  <si>
    <t>Прокладка труб из из самозатухающего ПВХ (IP55) серии FH, с зондом, диаметром: 25 мм</t>
  </si>
  <si>
    <t>Лоток металлический штампованный по установленным конструкциям, ширина лотка: до 400 мм</t>
  </si>
  <si>
    <t>Провод в лотках, сечением: до 6 мм2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</si>
  <si>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</si>
  <si>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Кабель до 35 кВ с креплением накладными скобами, масса 1 м кабеля: до 0,5 кг</t>
  </si>
  <si>
    <t>Провод групповой в защитной оболочке или кабель трех-пятижильный под штукатурку по стенам или в бороздах</t>
  </si>
  <si>
    <t>Пробивка в кирпичных стенах борозд площадью сечения: до 20 см2</t>
  </si>
  <si>
    <t>Пробивка в кирпичных стенах гнезд размером: до 260х260 мм</t>
  </si>
  <si>
    <t>Пробивка в кирпичных стенах отверстий круглых диаметром: до 50 мм при толщине стен до 38 см</t>
  </si>
  <si>
    <t>Отопление</t>
  </si>
  <si>
    <t>Котельная</t>
  </si>
  <si>
    <t>Система ПВ1-ПВ2 (приток)</t>
  </si>
  <si>
    <t>Система ПВ1-ПВ2 (вытяжка)</t>
  </si>
  <si>
    <t>Система В1</t>
  </si>
  <si>
    <t xml:space="preserve"> Система В 2</t>
  </si>
  <si>
    <t>Автоматика вентиляционных систем</t>
  </si>
  <si>
    <t xml:space="preserve"> Системы КВ2 4 , КВ3 4</t>
  </si>
  <si>
    <t>Системы КВ23, КВ26, КВ27, КВ33</t>
  </si>
  <si>
    <t>Системы КВ25</t>
  </si>
  <si>
    <t>Системы КВ29, КВ35</t>
  </si>
  <si>
    <t>Системы КВ28, КВ36, КВ37, КВ38</t>
  </si>
  <si>
    <t>Системы КВ 30- КВ32</t>
  </si>
  <si>
    <t>Светотехнические изделия</t>
  </si>
  <si>
    <t>Электроустановочные изделия</t>
  </si>
  <si>
    <t>Кабель-канал</t>
  </si>
  <si>
    <t>Прокладка кабеля</t>
  </si>
  <si>
    <r>
      <t>Бронепанели 2 класс устойчивости к взлому, Бр2 класс по пулестойкости стены/потолки (сборно/разборные, болтовое соединение) на высоту 2,7м согласно планировочному решению</t>
    </r>
    <r>
      <rPr>
        <sz val="12"/>
        <color rgb="FFFF0000"/>
        <rFont val="Times New Roman"/>
        <family val="1"/>
        <charset val="204"/>
      </rPr>
      <t xml:space="preserve"> </t>
    </r>
  </si>
  <si>
    <t>Устройство обшивки стен ГКЛ по системе «КНАУФ» по металлическому каркасу с обшивкойв в один слой</t>
  </si>
  <si>
    <t>Дверь бронированная 2 класс устойчивости к взлому, Бр2 класс по пулестойкости, полотно не менее 900*2100 , 2 замка</t>
  </si>
  <si>
    <t>Устройство передаточного узла, в т.ч. бронестекло 2-го класса пулестойкости 800х900 в раме, бронелоток подвижный на 2 банковские упаковки облицованный нержавеющей сталью</t>
  </si>
  <si>
    <t xml:space="preserve">Устройство столешниц из ЛДСП «EGGER арт. H 3331 ST 10» (кассир 800х2200) (клиент 400х1900) </t>
  </si>
  <si>
    <t xml:space="preserve">Устройство горизонтальных жалюзи на бронестекло (алюминиевые) </t>
  </si>
  <si>
    <t>Установка на рабочее место кассира переговорное устройство Stelberry s-400 или аналог. Во избежание актов вандализма, необходимо жестко закрепить переговорное устройство на столешнице со стороны клиента.</t>
  </si>
  <si>
    <t>Устройство металлического подиума (фальшпола) h- 250 мм. со ступенькой. С усилением в местах установки сейфов. Каркас (основа) из металлического профиля 40*40*2, покрытый фанерой 16мм в 2 слоя.</t>
  </si>
  <si>
    <t xml:space="preserve">Демонтаж сущуществующих оконных блоков </t>
  </si>
  <si>
    <t>Устройство стяжек  цементных толщиной до 100мм</t>
  </si>
  <si>
    <t>м.п.</t>
  </si>
  <si>
    <t xml:space="preserve">Устройство настенной керамической плитки с затиркой швов    </t>
  </si>
  <si>
    <t>Исполнительная документация ОВиК</t>
  </si>
  <si>
    <t>Подготовка стен под окраску (стекло холст, грунтовка, шпатлевка, шлифовка).</t>
  </si>
  <si>
    <t xml:space="preserve">Устройство наливного пола саморавнивающимся составом </t>
  </si>
  <si>
    <t>Устройство финишного покрытия  из керамической плитки</t>
  </si>
  <si>
    <t xml:space="preserve"> Системы кондиционирования для арендных помещений</t>
  </si>
  <si>
    <t>Транспортные, накладные расходы, эксплуатация электроинструмента и механизмов, расходные материалы</t>
  </si>
  <si>
    <t>Клининг</t>
  </si>
  <si>
    <t>Итого по разделам с учётом НДС 20%</t>
  </si>
  <si>
    <t>В т.ч. НДС</t>
  </si>
  <si>
    <t>Раздел 2. Демонтажные работы</t>
  </si>
  <si>
    <t>Раздел 3. Отделочные работы</t>
  </si>
  <si>
    <t>Раздел 4. Полы</t>
  </si>
  <si>
    <t>Раздел 5. Изготовление бронеконструкций</t>
  </si>
  <si>
    <t>Раздел 6. Перегородки</t>
  </si>
  <si>
    <t>Раздел 7. Прочие работы</t>
  </si>
  <si>
    <t>Раздел 8. Двери</t>
  </si>
  <si>
    <t>Раздел 9. Окна</t>
  </si>
  <si>
    <t>Раздел 10. Водопровод и канализация</t>
  </si>
  <si>
    <t>Раздел 12. Электрооборудование</t>
  </si>
  <si>
    <t>Раздел 14. Парадная лестница</t>
  </si>
  <si>
    <t>Раздел 15. Аренда Лестницы 1-2 этажа</t>
  </si>
  <si>
    <t>Раздел 16. Аренда Лестницы 3-5 этажа</t>
  </si>
  <si>
    <t xml:space="preserve">Раздел 17. Технич. лестница </t>
  </si>
  <si>
    <t>Раздел 18. Лестница на мансарду</t>
  </si>
  <si>
    <t>Раздел 19. Мансарда</t>
  </si>
  <si>
    <t>Раздел 20. Прочие работы</t>
  </si>
  <si>
    <t>Проектирование и  производство внутренних ремонтных работ по реконсрукции здания  ПАО «МТС Банк»  по адресу, г. Владивосток, проспект 100-летия Владивотсока, 57Д</t>
  </si>
  <si>
    <t>Исполнительная документация ЭОМ</t>
  </si>
  <si>
    <t>Раздел 1. Проектирование (Исполнительная документация)</t>
  </si>
  <si>
    <t>Исполнительная документация ВК</t>
  </si>
  <si>
    <t>Исполнительная документация СКС</t>
  </si>
  <si>
    <t>Исполнительная документация АР,КР</t>
  </si>
  <si>
    <t>Раздел 11. Отопление, вентиляция и кондиционирование</t>
  </si>
  <si>
    <t xml:space="preserve">Устройство напольного дизельного котла </t>
  </si>
  <si>
    <t>Устройство напольного электрического котла</t>
  </si>
  <si>
    <t>Сплит-система BLC_С-24HN1</t>
  </si>
  <si>
    <t>Сплит-система BSAG-09HN1_17Y</t>
  </si>
  <si>
    <t>Сплит-система BSAG-12HN1_17Y</t>
  </si>
  <si>
    <t>Сплит-система  BSAG-12HN1_17Y</t>
  </si>
  <si>
    <t>Сплит-система BSAG-07HN1_17Y</t>
  </si>
  <si>
    <t>Сплит-система кассетная BLC_C-18HN1</t>
  </si>
  <si>
    <t>Раздел 14. Общестроительные работы</t>
  </si>
  <si>
    <t>Раздел 13. Структурированая кабельная система</t>
  </si>
  <si>
    <t>Съемные и выдвижные блоки (модули, ячейки, ТЭЗ)</t>
  </si>
  <si>
    <t xml:space="preserve">ШТК-М-42.8.8-44АА ШКАФ </t>
  </si>
  <si>
    <t>Шнур питания с заземлением R-10-Cord-C13-S-1.8</t>
  </si>
  <si>
    <t>Фильтр для вентилятора REM R-FAN-F-IP21
(шт)</t>
  </si>
  <si>
    <t>ГКО-4.62 КАБЕЛЬНЫЙ ОРГАНАЙЗЕР ЦМО</t>
  </si>
  <si>
    <t>Органайзер кабельный вертикальный в шкаф ЦМО ВКО-М-42.150-9005</t>
  </si>
  <si>
    <t>Лоток кабельный горизонтальный 19" ГКО-Л-1</t>
  </si>
  <si>
    <t>Блок электрических розеток 19" в пластиковом корпусе на 8 гнезд высотой 1U с фильтром</t>
  </si>
  <si>
    <t>Шнур питания с заземлением R-10-Cord-C13-C14-1.8</t>
  </si>
  <si>
    <t>Панель с DIN-рейкой 51 см 22М ЦМО КП-АВ</t>
  </si>
  <si>
    <t>Полка перфорированная консольная МС-40</t>
  </si>
  <si>
    <t>Полка клавиатурная с телескопическими направляющими регулируемая 580-620 мм</t>
  </si>
  <si>
    <t>Панель заземления горизонтальная/вертикальная ПЗ-19-500.200А</t>
  </si>
  <si>
    <t>Комплект щеточного ввода в шкаф, универсальный КВ-Щ-55.420А</t>
  </si>
  <si>
    <t>Патч-панель Rexant UTP, 48 портов, RJ45, 5e, 19", 2U</t>
  </si>
  <si>
    <t xml:space="preserve">10
</t>
  </si>
  <si>
    <t>FC34247 | Соединитель с семью отверстиями
(шт)</t>
  </si>
  <si>
    <t>Наконечники кабельные: медные луженные ТМЛ-16
(100 шт)</t>
  </si>
  <si>
    <t>19
16+3</t>
  </si>
  <si>
    <t xml:space="preserve">
79</t>
  </si>
  <si>
    <t>Провод в коробах, сечением: до 6 мм2</t>
  </si>
  <si>
    <t xml:space="preserve">
24</t>
  </si>
  <si>
    <t>Прокладка кабеля по воздушным металлическим желобам на одном объекте: от 10 до 50 км без вязки пакетами</t>
  </si>
  <si>
    <t xml:space="preserve">
186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</si>
  <si>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</si>
  <si>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 xml:space="preserve">1614
</t>
  </si>
  <si>
    <t xml:space="preserve">Карта управления  для ИБП
</t>
  </si>
  <si>
    <t xml:space="preserve"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6 мм2
</t>
  </si>
  <si>
    <t xml:space="preserve">Батарея к существующему ИБП  Delta HRL  12-9
</t>
  </si>
  <si>
    <t>Пластиковый суппорт для установки 45х45 LANMASTER (LAN-PF45x45)</t>
  </si>
  <si>
    <t>Коробка Lanmaster LAN-WB45x45-WH</t>
  </si>
  <si>
    <t>Накладка пластиковая для Mosaic 45х45, белая LANMASTER LAN-FR45x45-WH</t>
  </si>
  <si>
    <t>Модуль Keystone, RJ45, кат.5E, UTP, 90 градусов, узкий, со шторкой, белый LANMASTER LAN-OK45U5E/90N-WH</t>
  </si>
  <si>
    <t>Вставка Lanmaster LAN-SIP-24R-WH</t>
  </si>
  <si>
    <t>Вставка 45x45 на 1 кейстоун, со шторкой, маркировкой и иконкой, белая LANMASTER LAN-SIP-23M-WH</t>
  </si>
  <si>
    <t>Коробка подрозеточная в стену для суппорта 45x45, желтая TWT TWT-BX45x45-YL</t>
  </si>
  <si>
    <t>Суппорт металлический 45х45 для Mosaic LANMASTER LAN-MF45x45</t>
  </si>
  <si>
    <t>Короба пластмассовые: шириной до 63 мм</t>
  </si>
  <si>
    <t>Короб 24х14 мм, 50 м в упак. TWT TWT-CT24x14-WH</t>
  </si>
  <si>
    <t xml:space="preserve">186
</t>
  </si>
  <si>
    <t>Прокладка труб гофрированных ПВХ для защиты проводов и кабелей</t>
  </si>
  <si>
    <t>Т-соединитель 24х14 TWT-CT24x14-ET-WH</t>
  </si>
  <si>
    <t xml:space="preserve">
300</t>
  </si>
  <si>
    <t>Держатель с защелкой "DKC" для труб диаметром: 25 мм</t>
  </si>
  <si>
    <t>Лоток металлический штампованный по установленным конструкциям, ширина лотка: до 200 мм</t>
  </si>
  <si>
    <t>FC5020 | Проволочный лоток 50х200 L3000</t>
  </si>
  <si>
    <t>Трубы гибкие гофрированные из ПВХ "DKC" диаметром: 20 мм</t>
  </si>
  <si>
    <t>Металлические конструкции</t>
  </si>
  <si>
    <t>35524 | Крышка на лоток с заземлением осн.200, L3000, толщ. 0,6 мм</t>
  </si>
  <si>
    <t>FC37004 | Держатели для крышки (для диаметра проволоки 4мм)</t>
  </si>
  <si>
    <t>Крепёжный комплект №1</t>
  </si>
  <si>
    <t xml:space="preserve">
15</t>
  </si>
  <si>
    <t>FC34107 | Консоль ML с опорой осн. 200, толщ. 1.5 мм</t>
  </si>
  <si>
    <t>FBA3020 | Консоль FBA-30 легкая потолочная осн.200 мм, толщ. 2,0 мм</t>
  </si>
  <si>
    <t>BMM1020HDZ | Крепление ТМ к стене для вертикального монтажа осн.200, горячеоцинкованное</t>
  </si>
  <si>
    <t xml:space="preserve">1866
</t>
  </si>
  <si>
    <t>Провода силовые для электрических установок на напряжение до 450 В с медной жилой марки: ПВ3, сечением 2,5 мм2</t>
  </si>
  <si>
    <t>Кабель (витая пара) UTP 4x2x0,52 категория 5е</t>
  </si>
  <si>
    <t>Провода силовые для электрических установок на напряжение до 450 В с медной жилой марки: ПВ3, сечением 16 мм2</t>
  </si>
  <si>
    <t>Bion Патч корд UTP кат.5е 1.5м голубой CCA, BNPP12-1.5M/B</t>
  </si>
  <si>
    <t>Наконечники кабельные: медные луженные ТМЛ-4</t>
  </si>
  <si>
    <t>Срок выполнения работ________(указывается участником)</t>
  </si>
  <si>
    <t>Условия оплаты________________(указывается участником)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</si>
</sst>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indexed="8"/>
      <name val="Calibri"/>
      <family val="2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94">
    <xf numFmtId="0" fontId="0" fillId="0" borderId="0" xfId="0"/>
    <xf numFmtId="4" fontId="2" fillId="0" borderId="0" xfId="0" applyNumberFormat="1" applyFont="1" applyFill="1" applyAlignment="1">
      <alignment horizontal="right" vertical="center"/>
    </xf>
    <xf numFmtId="0" fontId="5" fillId="0" borderId="2" xfId="1" applyNumberFormat="1" applyFont="1" applyBorder="1" applyAlignment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2" applyFont="1" applyFill="1" applyBorder="1" applyAlignment="1" applyProtection="1">
      <alignment horizontal="left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6" fillId="0" borderId="3" xfId="3" applyNumberFormat="1" applyFont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3" xfId="4" applyFont="1" applyFill="1" applyBorder="1" applyAlignment="1">
      <alignment horizontal="right" vertical="center" wrapText="1"/>
    </xf>
    <xf numFmtId="0" fontId="12" fillId="0" borderId="3" xfId="2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" fontId="6" fillId="0" borderId="2" xfId="1" applyNumberFormat="1" applyFont="1" applyBorder="1" applyAlignment="1">
      <alignment horizontal="center" vertical="center" wrapText="1"/>
    </xf>
    <xf numFmtId="4" fontId="6" fillId="3" borderId="3" xfId="5" applyNumberFormat="1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5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6" applyFont="1" applyFill="1" applyBorder="1" applyAlignment="1" applyProtection="1">
      <alignment horizontal="left" vertical="center" wrapText="1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5" applyFont="1" applyBorder="1" applyAlignment="1">
      <alignment horizontal="center" vertical="center" wrapText="1"/>
    </xf>
    <xf numFmtId="4" fontId="6" fillId="0" borderId="3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3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left" vertical="center" wrapText="1"/>
    </xf>
    <xf numFmtId="4" fontId="6" fillId="0" borderId="3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5" fillId="3" borderId="3" xfId="3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3" xfId="3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Fill="1"/>
    <xf numFmtId="0" fontId="5" fillId="0" borderId="7" xfId="1" applyNumberFormat="1" applyFont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4" fontId="6" fillId="0" borderId="6" xfId="3" applyNumberFormat="1" applyFont="1" applyBorder="1" applyAlignment="1">
      <alignment horizontal="center" vertical="center" wrapText="1"/>
    </xf>
    <xf numFmtId="4" fontId="6" fillId="3" borderId="6" xfId="3" applyNumberFormat="1" applyFont="1" applyFill="1" applyBorder="1" applyAlignment="1">
      <alignment horizontal="center" vertical="center" wrapText="1"/>
    </xf>
    <xf numFmtId="4" fontId="6" fillId="0" borderId="6" xfId="3" applyNumberFormat="1" applyFont="1" applyFill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left" vertical="center" wrapText="1"/>
    </xf>
    <xf numFmtId="0" fontId="6" fillId="3" borderId="3" xfId="5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4" fontId="5" fillId="3" borderId="6" xfId="1" applyNumberFormat="1" applyFont="1" applyFill="1" applyBorder="1" applyAlignment="1">
      <alignment horizontal="center" vertical="center" wrapText="1"/>
    </xf>
    <xf numFmtId="4" fontId="6" fillId="3" borderId="3" xfId="5" applyNumberFormat="1" applyFont="1" applyFill="1" applyBorder="1" applyAlignment="1">
      <alignment horizontal="center" vertical="center" wrapText="1"/>
    </xf>
    <xf numFmtId="0" fontId="12" fillId="3" borderId="3" xfId="4" applyFont="1" applyFill="1" applyBorder="1" applyAlignment="1">
      <alignment horizontal="right" vertical="center" wrapText="1"/>
    </xf>
    <xf numFmtId="0" fontId="12" fillId="3" borderId="3" xfId="2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0" fillId="3" borderId="3" xfId="0" quotePrefix="1" applyFont="1" applyFill="1" applyBorder="1" applyAlignment="1">
      <alignment horizontal="center" vertical="top" wrapText="1"/>
    </xf>
    <xf numFmtId="0" fontId="9" fillId="3" borderId="3" xfId="0" quotePrefix="1" applyFont="1" applyFill="1" applyBorder="1" applyAlignment="1">
      <alignment horizontal="center" vertical="top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6" fillId="3" borderId="3" xfId="2" applyFont="1" applyFill="1" applyBorder="1" applyAlignment="1" applyProtection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</cellXfs>
  <cellStyles count="7">
    <cellStyle name="_Отчет СМ Кострома от 10.01.08 - сводный (уточнение оплат)_Бюджет СМ-Оренбург, ТЦ Армада ДОП1_Бюджет_O'STIN-Пермь,_ТЦ_Колизей_(16.04.10)_(для_утверждения)(1)" xfId="1"/>
    <cellStyle name="Normal_Предварительная смета на СМР 25022010 с объемами недоделанная" xfId="4"/>
    <cellStyle name="Акцент5 11" xfId="2"/>
    <cellStyle name="Обычный" xfId="0" builtinId="0"/>
    <cellStyle name="Обычный 13" xfId="3"/>
    <cellStyle name="Обычный 2" xfId="5"/>
    <cellStyle name="Обычный 7" xfId="6"/>
  </cellStyles>
  <dxfs count="32"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  <dxf>
      <font>
        <b val="0"/>
        <strike/>
        <condense val="0"/>
        <extend val="0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626</xdr:row>
      <xdr:rowOff>0</xdr:rowOff>
    </xdr:from>
    <xdr:to>
      <xdr:col>1</xdr:col>
      <xdr:colOff>161925</xdr:colOff>
      <xdr:row>626</xdr:row>
      <xdr:rowOff>28575</xdr:rowOff>
    </xdr:to>
    <xdr:pic>
      <xdr:nvPicPr>
        <xdr:cNvPr id="2" name="Рисунок 5010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2595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626</xdr:row>
      <xdr:rowOff>0</xdr:rowOff>
    </xdr:from>
    <xdr:to>
      <xdr:col>1</xdr:col>
      <xdr:colOff>161925</xdr:colOff>
      <xdr:row>626</xdr:row>
      <xdr:rowOff>28575</xdr:rowOff>
    </xdr:to>
    <xdr:pic>
      <xdr:nvPicPr>
        <xdr:cNvPr id="3" name="Рисунок 5011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2595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626</xdr:row>
      <xdr:rowOff>0</xdr:rowOff>
    </xdr:from>
    <xdr:to>
      <xdr:col>1</xdr:col>
      <xdr:colOff>161925</xdr:colOff>
      <xdr:row>626</xdr:row>
      <xdr:rowOff>28575</xdr:rowOff>
    </xdr:to>
    <xdr:pic>
      <xdr:nvPicPr>
        <xdr:cNvPr id="4" name="Рисунок 5012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2595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633</xdr:row>
      <xdr:rowOff>0</xdr:rowOff>
    </xdr:from>
    <xdr:to>
      <xdr:col>1</xdr:col>
      <xdr:colOff>161925</xdr:colOff>
      <xdr:row>633</xdr:row>
      <xdr:rowOff>28575</xdr:rowOff>
    </xdr:to>
    <xdr:pic>
      <xdr:nvPicPr>
        <xdr:cNvPr id="5" name="Рисунок 5015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83273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652</xdr:row>
      <xdr:rowOff>0</xdr:rowOff>
    </xdr:from>
    <xdr:to>
      <xdr:col>1</xdr:col>
      <xdr:colOff>161925</xdr:colOff>
      <xdr:row>652</xdr:row>
      <xdr:rowOff>28575</xdr:rowOff>
    </xdr:to>
    <xdr:pic>
      <xdr:nvPicPr>
        <xdr:cNvPr id="6" name="Рисунок 5021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8524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652</xdr:row>
      <xdr:rowOff>0</xdr:rowOff>
    </xdr:from>
    <xdr:to>
      <xdr:col>1</xdr:col>
      <xdr:colOff>161925</xdr:colOff>
      <xdr:row>652</xdr:row>
      <xdr:rowOff>28575</xdr:rowOff>
    </xdr:to>
    <xdr:pic>
      <xdr:nvPicPr>
        <xdr:cNvPr id="7" name="Рисунок 5022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8524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652</xdr:row>
      <xdr:rowOff>0</xdr:rowOff>
    </xdr:from>
    <xdr:to>
      <xdr:col>1</xdr:col>
      <xdr:colOff>161925</xdr:colOff>
      <xdr:row>652</xdr:row>
      <xdr:rowOff>28575</xdr:rowOff>
    </xdr:to>
    <xdr:pic>
      <xdr:nvPicPr>
        <xdr:cNvPr id="8" name="Рисунок 5023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8524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659</xdr:row>
      <xdr:rowOff>171450</xdr:rowOff>
    </xdr:from>
    <xdr:to>
      <xdr:col>1</xdr:col>
      <xdr:colOff>152400</xdr:colOff>
      <xdr:row>659</xdr:row>
      <xdr:rowOff>200025</xdr:rowOff>
    </xdr:to>
    <xdr:pic>
      <xdr:nvPicPr>
        <xdr:cNvPr id="9" name="Рисунок 5016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091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659</xdr:row>
      <xdr:rowOff>171450</xdr:rowOff>
    </xdr:from>
    <xdr:to>
      <xdr:col>1</xdr:col>
      <xdr:colOff>152400</xdr:colOff>
      <xdr:row>659</xdr:row>
      <xdr:rowOff>200025</xdr:rowOff>
    </xdr:to>
    <xdr:pic>
      <xdr:nvPicPr>
        <xdr:cNvPr id="10" name="Рисунок 5017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091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659</xdr:row>
      <xdr:rowOff>171450</xdr:rowOff>
    </xdr:from>
    <xdr:to>
      <xdr:col>1</xdr:col>
      <xdr:colOff>152400</xdr:colOff>
      <xdr:row>659</xdr:row>
      <xdr:rowOff>200025</xdr:rowOff>
    </xdr:to>
    <xdr:pic>
      <xdr:nvPicPr>
        <xdr:cNvPr id="11" name="Рисунок 5018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091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659</xdr:row>
      <xdr:rowOff>171450</xdr:rowOff>
    </xdr:from>
    <xdr:to>
      <xdr:col>1</xdr:col>
      <xdr:colOff>152400</xdr:colOff>
      <xdr:row>659</xdr:row>
      <xdr:rowOff>200025</xdr:rowOff>
    </xdr:to>
    <xdr:pic>
      <xdr:nvPicPr>
        <xdr:cNvPr id="12" name="Рисунок 5019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8091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659</xdr:row>
      <xdr:rowOff>0</xdr:rowOff>
    </xdr:from>
    <xdr:to>
      <xdr:col>1</xdr:col>
      <xdr:colOff>161925</xdr:colOff>
      <xdr:row>659</xdr:row>
      <xdr:rowOff>28575</xdr:rowOff>
    </xdr:to>
    <xdr:pic>
      <xdr:nvPicPr>
        <xdr:cNvPr id="13" name="Рисунок 5024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9202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660</xdr:row>
      <xdr:rowOff>0</xdr:rowOff>
    </xdr:from>
    <xdr:to>
      <xdr:col>1</xdr:col>
      <xdr:colOff>161925</xdr:colOff>
      <xdr:row>660</xdr:row>
      <xdr:rowOff>28575</xdr:rowOff>
    </xdr:to>
    <xdr:pic>
      <xdr:nvPicPr>
        <xdr:cNvPr id="14" name="Рисунок 5020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95395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662</xdr:row>
      <xdr:rowOff>0</xdr:rowOff>
    </xdr:from>
    <xdr:to>
      <xdr:col>1</xdr:col>
      <xdr:colOff>161925</xdr:colOff>
      <xdr:row>662</xdr:row>
      <xdr:rowOff>28575</xdr:rowOff>
    </xdr:to>
    <xdr:pic>
      <xdr:nvPicPr>
        <xdr:cNvPr id="15" name="Рисунок 5013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0349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662</xdr:row>
      <xdr:rowOff>0</xdr:rowOff>
    </xdr:from>
    <xdr:to>
      <xdr:col>1</xdr:col>
      <xdr:colOff>161925</xdr:colOff>
      <xdr:row>662</xdr:row>
      <xdr:rowOff>28575</xdr:rowOff>
    </xdr:to>
    <xdr:pic>
      <xdr:nvPicPr>
        <xdr:cNvPr id="16" name="Рисунок 5014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0349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679</xdr:row>
      <xdr:rowOff>0</xdr:rowOff>
    </xdr:from>
    <xdr:to>
      <xdr:col>1</xdr:col>
      <xdr:colOff>161925</xdr:colOff>
      <xdr:row>679</xdr:row>
      <xdr:rowOff>28575</xdr:rowOff>
    </xdr:to>
    <xdr:pic>
      <xdr:nvPicPr>
        <xdr:cNvPr id="17" name="Рисунок 5032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6738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679</xdr:row>
      <xdr:rowOff>0</xdr:rowOff>
    </xdr:from>
    <xdr:to>
      <xdr:col>1</xdr:col>
      <xdr:colOff>161925</xdr:colOff>
      <xdr:row>679</xdr:row>
      <xdr:rowOff>28575</xdr:rowOff>
    </xdr:to>
    <xdr:pic>
      <xdr:nvPicPr>
        <xdr:cNvPr id="18" name="Рисунок 5033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6738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679</xdr:row>
      <xdr:rowOff>0</xdr:rowOff>
    </xdr:from>
    <xdr:to>
      <xdr:col>1</xdr:col>
      <xdr:colOff>161925</xdr:colOff>
      <xdr:row>679</xdr:row>
      <xdr:rowOff>28575</xdr:rowOff>
    </xdr:to>
    <xdr:pic>
      <xdr:nvPicPr>
        <xdr:cNvPr id="19" name="Рисунок 5034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6738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684</xdr:row>
      <xdr:rowOff>171450</xdr:rowOff>
    </xdr:from>
    <xdr:to>
      <xdr:col>1</xdr:col>
      <xdr:colOff>152400</xdr:colOff>
      <xdr:row>684</xdr:row>
      <xdr:rowOff>200025</xdr:rowOff>
    </xdr:to>
    <xdr:pic>
      <xdr:nvPicPr>
        <xdr:cNvPr id="20" name="Рисунок 5027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35127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684</xdr:row>
      <xdr:rowOff>171450</xdr:rowOff>
    </xdr:from>
    <xdr:to>
      <xdr:col>1</xdr:col>
      <xdr:colOff>152400</xdr:colOff>
      <xdr:row>684</xdr:row>
      <xdr:rowOff>200025</xdr:rowOff>
    </xdr:to>
    <xdr:pic>
      <xdr:nvPicPr>
        <xdr:cNvPr id="21" name="Рисунок 5028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35127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684</xdr:row>
      <xdr:rowOff>171450</xdr:rowOff>
    </xdr:from>
    <xdr:to>
      <xdr:col>1</xdr:col>
      <xdr:colOff>152400</xdr:colOff>
      <xdr:row>684</xdr:row>
      <xdr:rowOff>200025</xdr:rowOff>
    </xdr:to>
    <xdr:pic>
      <xdr:nvPicPr>
        <xdr:cNvPr id="22" name="Рисунок 5029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35127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684</xdr:row>
      <xdr:rowOff>171450</xdr:rowOff>
    </xdr:from>
    <xdr:to>
      <xdr:col>1</xdr:col>
      <xdr:colOff>152400</xdr:colOff>
      <xdr:row>684</xdr:row>
      <xdr:rowOff>200025</xdr:rowOff>
    </xdr:to>
    <xdr:pic>
      <xdr:nvPicPr>
        <xdr:cNvPr id="23" name="Рисунок 5030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35127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684</xdr:row>
      <xdr:rowOff>0</xdr:rowOff>
    </xdr:from>
    <xdr:to>
      <xdr:col>1</xdr:col>
      <xdr:colOff>161925</xdr:colOff>
      <xdr:row>684</xdr:row>
      <xdr:rowOff>28575</xdr:rowOff>
    </xdr:to>
    <xdr:pic>
      <xdr:nvPicPr>
        <xdr:cNvPr id="24" name="Рисунок 5035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33412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685</xdr:row>
      <xdr:rowOff>0</xdr:rowOff>
    </xdr:from>
    <xdr:to>
      <xdr:col>1</xdr:col>
      <xdr:colOff>161925</xdr:colOff>
      <xdr:row>685</xdr:row>
      <xdr:rowOff>28575</xdr:rowOff>
    </xdr:to>
    <xdr:pic>
      <xdr:nvPicPr>
        <xdr:cNvPr id="25" name="Рисунок 5031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9605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686</xdr:row>
      <xdr:rowOff>0</xdr:rowOff>
    </xdr:from>
    <xdr:to>
      <xdr:col>1</xdr:col>
      <xdr:colOff>161925</xdr:colOff>
      <xdr:row>686</xdr:row>
      <xdr:rowOff>28575</xdr:rowOff>
    </xdr:to>
    <xdr:pic>
      <xdr:nvPicPr>
        <xdr:cNvPr id="26" name="Рисунок 5025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2843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686</xdr:row>
      <xdr:rowOff>0</xdr:rowOff>
    </xdr:from>
    <xdr:to>
      <xdr:col>1</xdr:col>
      <xdr:colOff>161925</xdr:colOff>
      <xdr:row>686</xdr:row>
      <xdr:rowOff>28575</xdr:rowOff>
    </xdr:to>
    <xdr:pic>
      <xdr:nvPicPr>
        <xdr:cNvPr id="27" name="Рисунок 5026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2843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701</xdr:row>
      <xdr:rowOff>0</xdr:rowOff>
    </xdr:from>
    <xdr:to>
      <xdr:col>1</xdr:col>
      <xdr:colOff>161925</xdr:colOff>
      <xdr:row>701</xdr:row>
      <xdr:rowOff>28575</xdr:rowOff>
    </xdr:to>
    <xdr:pic>
      <xdr:nvPicPr>
        <xdr:cNvPr id="28" name="Рисунок 5043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23233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701</xdr:row>
      <xdr:rowOff>0</xdr:rowOff>
    </xdr:from>
    <xdr:to>
      <xdr:col>1</xdr:col>
      <xdr:colOff>161925</xdr:colOff>
      <xdr:row>701</xdr:row>
      <xdr:rowOff>28575</xdr:rowOff>
    </xdr:to>
    <xdr:pic>
      <xdr:nvPicPr>
        <xdr:cNvPr id="29" name="Рисунок 5044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23233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701</xdr:row>
      <xdr:rowOff>0</xdr:rowOff>
    </xdr:from>
    <xdr:to>
      <xdr:col>1</xdr:col>
      <xdr:colOff>161925</xdr:colOff>
      <xdr:row>701</xdr:row>
      <xdr:rowOff>28575</xdr:rowOff>
    </xdr:to>
    <xdr:pic>
      <xdr:nvPicPr>
        <xdr:cNvPr id="30" name="Рисунок 5045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23233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706</xdr:row>
      <xdr:rowOff>171450</xdr:rowOff>
    </xdr:from>
    <xdr:to>
      <xdr:col>1</xdr:col>
      <xdr:colOff>152400</xdr:colOff>
      <xdr:row>706</xdr:row>
      <xdr:rowOff>200025</xdr:rowOff>
    </xdr:to>
    <xdr:pic>
      <xdr:nvPicPr>
        <xdr:cNvPr id="31" name="Рисунок 5038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8162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706</xdr:row>
      <xdr:rowOff>171450</xdr:rowOff>
    </xdr:from>
    <xdr:to>
      <xdr:col>1</xdr:col>
      <xdr:colOff>152400</xdr:colOff>
      <xdr:row>706</xdr:row>
      <xdr:rowOff>200025</xdr:rowOff>
    </xdr:to>
    <xdr:pic>
      <xdr:nvPicPr>
        <xdr:cNvPr id="32" name="Рисунок 5039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8162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706</xdr:row>
      <xdr:rowOff>171450</xdr:rowOff>
    </xdr:from>
    <xdr:to>
      <xdr:col>1</xdr:col>
      <xdr:colOff>152400</xdr:colOff>
      <xdr:row>706</xdr:row>
      <xdr:rowOff>200025</xdr:rowOff>
    </xdr:to>
    <xdr:pic>
      <xdr:nvPicPr>
        <xdr:cNvPr id="33" name="Рисунок 5040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8162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706</xdr:row>
      <xdr:rowOff>171450</xdr:rowOff>
    </xdr:from>
    <xdr:to>
      <xdr:col>1</xdr:col>
      <xdr:colOff>152400</xdr:colOff>
      <xdr:row>706</xdr:row>
      <xdr:rowOff>200025</xdr:rowOff>
    </xdr:to>
    <xdr:pic>
      <xdr:nvPicPr>
        <xdr:cNvPr id="34" name="Рисунок 5041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81621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706</xdr:row>
      <xdr:rowOff>0</xdr:rowOff>
    </xdr:from>
    <xdr:to>
      <xdr:col>1</xdr:col>
      <xdr:colOff>161925</xdr:colOff>
      <xdr:row>706</xdr:row>
      <xdr:rowOff>28575</xdr:rowOff>
    </xdr:to>
    <xdr:pic>
      <xdr:nvPicPr>
        <xdr:cNvPr id="35" name="Рисунок 5046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79907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707</xdr:row>
      <xdr:rowOff>0</xdr:rowOff>
    </xdr:from>
    <xdr:to>
      <xdr:col>1</xdr:col>
      <xdr:colOff>161925</xdr:colOff>
      <xdr:row>707</xdr:row>
      <xdr:rowOff>28575</xdr:rowOff>
    </xdr:to>
    <xdr:pic>
      <xdr:nvPicPr>
        <xdr:cNvPr id="36" name="Рисунок 5042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96099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708</xdr:row>
      <xdr:rowOff>0</xdr:rowOff>
    </xdr:from>
    <xdr:to>
      <xdr:col>1</xdr:col>
      <xdr:colOff>161925</xdr:colOff>
      <xdr:row>708</xdr:row>
      <xdr:rowOff>28575</xdr:rowOff>
    </xdr:to>
    <xdr:pic>
      <xdr:nvPicPr>
        <xdr:cNvPr id="37" name="Рисунок 5036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0095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708</xdr:row>
      <xdr:rowOff>0</xdr:rowOff>
    </xdr:from>
    <xdr:to>
      <xdr:col>1</xdr:col>
      <xdr:colOff>161925</xdr:colOff>
      <xdr:row>708</xdr:row>
      <xdr:rowOff>28575</xdr:rowOff>
    </xdr:to>
    <xdr:pic>
      <xdr:nvPicPr>
        <xdr:cNvPr id="38" name="Рисунок 5037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00957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730</xdr:row>
      <xdr:rowOff>0</xdr:rowOff>
    </xdr:from>
    <xdr:to>
      <xdr:col>1</xdr:col>
      <xdr:colOff>161925</xdr:colOff>
      <xdr:row>730</xdr:row>
      <xdr:rowOff>28575</xdr:rowOff>
    </xdr:to>
    <xdr:pic>
      <xdr:nvPicPr>
        <xdr:cNvPr id="39" name="Рисунок 5050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730</xdr:row>
      <xdr:rowOff>0</xdr:rowOff>
    </xdr:from>
    <xdr:to>
      <xdr:col>1</xdr:col>
      <xdr:colOff>161925</xdr:colOff>
      <xdr:row>730</xdr:row>
      <xdr:rowOff>28575</xdr:rowOff>
    </xdr:to>
    <xdr:pic>
      <xdr:nvPicPr>
        <xdr:cNvPr id="40" name="Рисунок 5051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730</xdr:row>
      <xdr:rowOff>0</xdr:rowOff>
    </xdr:from>
    <xdr:to>
      <xdr:col>1</xdr:col>
      <xdr:colOff>161925</xdr:colOff>
      <xdr:row>730</xdr:row>
      <xdr:rowOff>28575</xdr:rowOff>
    </xdr:to>
    <xdr:pic>
      <xdr:nvPicPr>
        <xdr:cNvPr id="41" name="Рисунок 5052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0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733</xdr:row>
      <xdr:rowOff>0</xdr:rowOff>
    </xdr:from>
    <xdr:to>
      <xdr:col>1</xdr:col>
      <xdr:colOff>161925</xdr:colOff>
      <xdr:row>733</xdr:row>
      <xdr:rowOff>28575</xdr:rowOff>
    </xdr:to>
    <xdr:pic>
      <xdr:nvPicPr>
        <xdr:cNvPr id="42" name="Рисунок 5054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198292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735</xdr:row>
      <xdr:rowOff>0</xdr:rowOff>
    </xdr:from>
    <xdr:to>
      <xdr:col>1</xdr:col>
      <xdr:colOff>161925</xdr:colOff>
      <xdr:row>735</xdr:row>
      <xdr:rowOff>28575</xdr:rowOff>
    </xdr:to>
    <xdr:pic>
      <xdr:nvPicPr>
        <xdr:cNvPr id="43" name="Рисунок 5049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2498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735</xdr:row>
      <xdr:rowOff>0</xdr:rowOff>
    </xdr:from>
    <xdr:to>
      <xdr:col>1</xdr:col>
      <xdr:colOff>161925</xdr:colOff>
      <xdr:row>735</xdr:row>
      <xdr:rowOff>28575</xdr:rowOff>
    </xdr:to>
    <xdr:pic>
      <xdr:nvPicPr>
        <xdr:cNvPr id="44" name="Рисунок 5053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249875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740</xdr:row>
      <xdr:rowOff>0</xdr:rowOff>
    </xdr:from>
    <xdr:to>
      <xdr:col>1</xdr:col>
      <xdr:colOff>161925</xdr:colOff>
      <xdr:row>740</xdr:row>
      <xdr:rowOff>28575</xdr:rowOff>
    </xdr:to>
    <xdr:pic>
      <xdr:nvPicPr>
        <xdr:cNvPr id="45" name="Рисунок 5047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3264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740</xdr:row>
      <xdr:rowOff>0</xdr:rowOff>
    </xdr:from>
    <xdr:to>
      <xdr:col>1</xdr:col>
      <xdr:colOff>161925</xdr:colOff>
      <xdr:row>740</xdr:row>
      <xdr:rowOff>28575</xdr:rowOff>
    </xdr:to>
    <xdr:pic>
      <xdr:nvPicPr>
        <xdr:cNvPr id="46" name="Рисунок 5048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3264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740</xdr:row>
      <xdr:rowOff>0</xdr:rowOff>
    </xdr:from>
    <xdr:to>
      <xdr:col>1</xdr:col>
      <xdr:colOff>161925</xdr:colOff>
      <xdr:row>740</xdr:row>
      <xdr:rowOff>28575</xdr:rowOff>
    </xdr:to>
    <xdr:pic>
      <xdr:nvPicPr>
        <xdr:cNvPr id="47" name="Рисунок 5055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3264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740</xdr:row>
      <xdr:rowOff>0</xdr:rowOff>
    </xdr:from>
    <xdr:to>
      <xdr:col>1</xdr:col>
      <xdr:colOff>161925</xdr:colOff>
      <xdr:row>740</xdr:row>
      <xdr:rowOff>28575</xdr:rowOff>
    </xdr:to>
    <xdr:pic>
      <xdr:nvPicPr>
        <xdr:cNvPr id="48" name="Рисунок 5056" descr="fre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7326450"/>
          <a:ext cx="85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3"/>
  <sheetViews>
    <sheetView tabSelected="1" topLeftCell="A739" zoomScale="70" zoomScaleNormal="70" workbookViewId="0">
      <selection activeCell="E7" sqref="E7"/>
    </sheetView>
  </sheetViews>
  <sheetFormatPr defaultRowHeight="15.75" x14ac:dyDescent="0.25"/>
  <cols>
    <col min="1" max="1" width="9.140625" style="24" customWidth="1"/>
    <col min="2" max="2" width="58" style="20" customWidth="1"/>
    <col min="3" max="3" width="9.140625" style="18"/>
    <col min="4" max="4" width="9.5703125" style="28" bestFit="1" customWidth="1"/>
    <col min="5" max="5" width="23.85546875" customWidth="1"/>
    <col min="6" max="6" width="19.42578125" customWidth="1"/>
    <col min="7" max="7" width="23.140625" customWidth="1"/>
  </cols>
  <sheetData>
    <row r="1" spans="1:7" x14ac:dyDescent="0.25">
      <c r="E1" s="1"/>
      <c r="F1" s="88" t="s">
        <v>0</v>
      </c>
      <c r="G1" s="88"/>
    </row>
    <row r="2" spans="1:7" x14ac:dyDescent="0.25">
      <c r="E2" s="89" t="s">
        <v>1</v>
      </c>
      <c r="F2" s="89"/>
      <c r="G2" s="89"/>
    </row>
    <row r="4" spans="1:7" ht="15" x14ac:dyDescent="0.25">
      <c r="A4" s="90" t="s">
        <v>2</v>
      </c>
      <c r="B4" s="90"/>
      <c r="C4" s="90"/>
      <c r="D4" s="90"/>
      <c r="E4" s="90"/>
      <c r="F4" s="90"/>
      <c r="G4" s="90"/>
    </row>
    <row r="5" spans="1:7" ht="51" customHeight="1" x14ac:dyDescent="0.25">
      <c r="A5" s="91" t="s">
        <v>499</v>
      </c>
      <c r="B5" s="91"/>
      <c r="C5" s="91"/>
      <c r="D5" s="91"/>
      <c r="E5" s="91"/>
      <c r="F5" s="91"/>
      <c r="G5" s="91"/>
    </row>
    <row r="6" spans="1:7" ht="16.5" customHeight="1" x14ac:dyDescent="0.25">
      <c r="A6" s="77"/>
      <c r="B6" s="77" t="s">
        <v>577</v>
      </c>
      <c r="C6" s="77"/>
      <c r="D6" s="77"/>
      <c r="E6" s="77"/>
      <c r="F6" s="77"/>
      <c r="G6" s="77"/>
    </row>
    <row r="7" spans="1:7" ht="21" customHeight="1" thickBot="1" x14ac:dyDescent="0.3">
      <c r="A7" s="77"/>
      <c r="B7" s="77" t="s">
        <v>578</v>
      </c>
      <c r="C7" s="77"/>
      <c r="D7" s="77"/>
      <c r="E7" s="77"/>
      <c r="F7" s="77"/>
      <c r="G7" s="77"/>
    </row>
    <row r="8" spans="1:7" ht="32.25" thickBot="1" x14ac:dyDescent="0.3">
      <c r="A8" s="23" t="s">
        <v>3</v>
      </c>
      <c r="B8" s="21" t="s">
        <v>4</v>
      </c>
      <c r="C8" s="17" t="s">
        <v>5</v>
      </c>
      <c r="D8" s="15" t="s">
        <v>6</v>
      </c>
      <c r="E8" s="2" t="s">
        <v>7</v>
      </c>
      <c r="F8" s="2" t="s">
        <v>8</v>
      </c>
      <c r="G8" s="42" t="s">
        <v>9</v>
      </c>
    </row>
    <row r="9" spans="1:7" x14ac:dyDescent="0.25">
      <c r="A9" s="52">
        <v>1</v>
      </c>
      <c r="B9" s="80" t="s">
        <v>501</v>
      </c>
      <c r="C9" s="80"/>
      <c r="D9" s="80"/>
      <c r="E9" s="80"/>
      <c r="F9" s="80"/>
      <c r="G9" s="81"/>
    </row>
    <row r="10" spans="1:7" x14ac:dyDescent="0.25">
      <c r="A10" s="49">
        <f>A9+1</f>
        <v>2</v>
      </c>
      <c r="B10" s="22" t="s">
        <v>504</v>
      </c>
      <c r="C10" s="3" t="s">
        <v>67</v>
      </c>
      <c r="D10" s="34">
        <v>1</v>
      </c>
      <c r="E10" s="50"/>
      <c r="F10" s="50"/>
      <c r="G10" s="51"/>
    </row>
    <row r="11" spans="1:7" x14ac:dyDescent="0.25">
      <c r="A11" s="49">
        <f t="shared" ref="A11:A74" si="0">A10+1</f>
        <v>3</v>
      </c>
      <c r="B11" s="22" t="s">
        <v>503</v>
      </c>
      <c r="C11" s="3" t="s">
        <v>67</v>
      </c>
      <c r="D11" s="34">
        <v>1</v>
      </c>
      <c r="E11" s="6"/>
      <c r="F11" s="6"/>
      <c r="G11" s="43"/>
    </row>
    <row r="12" spans="1:7" x14ac:dyDescent="0.25">
      <c r="A12" s="49">
        <f t="shared" si="0"/>
        <v>4</v>
      </c>
      <c r="B12" s="22" t="s">
        <v>500</v>
      </c>
      <c r="C12" s="3" t="s">
        <v>67</v>
      </c>
      <c r="D12" s="34">
        <v>1</v>
      </c>
      <c r="E12" s="6"/>
      <c r="F12" s="6"/>
      <c r="G12" s="43"/>
    </row>
    <row r="13" spans="1:7" x14ac:dyDescent="0.25">
      <c r="A13" s="49">
        <f t="shared" si="0"/>
        <v>5</v>
      </c>
      <c r="B13" s="22" t="s">
        <v>502</v>
      </c>
      <c r="C13" s="3" t="s">
        <v>67</v>
      </c>
      <c r="D13" s="34">
        <v>1</v>
      </c>
      <c r="E13" s="6"/>
      <c r="F13" s="6"/>
      <c r="G13" s="43"/>
    </row>
    <row r="14" spans="1:7" x14ac:dyDescent="0.25">
      <c r="A14" s="49">
        <f t="shared" si="0"/>
        <v>6</v>
      </c>
      <c r="B14" s="22" t="s">
        <v>473</v>
      </c>
      <c r="C14" s="3" t="s">
        <v>67</v>
      </c>
      <c r="D14" s="34">
        <v>1</v>
      </c>
      <c r="E14" s="6"/>
      <c r="F14" s="6"/>
      <c r="G14" s="43"/>
    </row>
    <row r="15" spans="1:7" x14ac:dyDescent="0.25">
      <c r="A15" s="49">
        <f t="shared" si="0"/>
        <v>7</v>
      </c>
      <c r="B15" s="11" t="s">
        <v>249</v>
      </c>
      <c r="C15" s="12"/>
      <c r="D15" s="13"/>
      <c r="E15" s="13"/>
      <c r="F15" s="13"/>
      <c r="G15" s="44"/>
    </row>
    <row r="16" spans="1:7" x14ac:dyDescent="0.25">
      <c r="A16" s="49">
        <f t="shared" si="0"/>
        <v>8</v>
      </c>
      <c r="B16" s="92" t="s">
        <v>482</v>
      </c>
      <c r="C16" s="92"/>
      <c r="D16" s="92"/>
      <c r="E16" s="92"/>
      <c r="F16" s="92"/>
      <c r="G16" s="93"/>
    </row>
    <row r="17" spans="1:7" x14ac:dyDescent="0.25">
      <c r="A17" s="49">
        <f t="shared" si="0"/>
        <v>9</v>
      </c>
      <c r="B17" s="22" t="s">
        <v>39</v>
      </c>
      <c r="C17" s="3" t="s">
        <v>10</v>
      </c>
      <c r="D17" s="6">
        <f>620</f>
        <v>620</v>
      </c>
      <c r="E17" s="6"/>
      <c r="F17" s="6"/>
      <c r="G17" s="43"/>
    </row>
    <row r="18" spans="1:7" x14ac:dyDescent="0.25">
      <c r="A18" s="49">
        <f t="shared" si="0"/>
        <v>10</v>
      </c>
      <c r="B18" s="22" t="s">
        <v>40</v>
      </c>
      <c r="C18" s="3" t="s">
        <v>10</v>
      </c>
      <c r="D18" s="34">
        <v>984</v>
      </c>
      <c r="E18" s="6"/>
      <c r="F18" s="7"/>
      <c r="G18" s="45"/>
    </row>
    <row r="19" spans="1:7" ht="31.5" x14ac:dyDescent="0.25">
      <c r="A19" s="49">
        <f t="shared" si="0"/>
        <v>11</v>
      </c>
      <c r="B19" s="22" t="s">
        <v>24</v>
      </c>
      <c r="C19" s="3" t="s">
        <v>10</v>
      </c>
      <c r="D19" s="34">
        <v>2884</v>
      </c>
      <c r="E19" s="6"/>
      <c r="F19" s="7"/>
      <c r="G19" s="45"/>
    </row>
    <row r="20" spans="1:7" x14ac:dyDescent="0.25">
      <c r="A20" s="49">
        <f t="shared" si="0"/>
        <v>12</v>
      </c>
      <c r="B20" s="22" t="s">
        <v>36</v>
      </c>
      <c r="C20" s="4" t="s">
        <v>471</v>
      </c>
      <c r="D20" s="34">
        <v>850</v>
      </c>
      <c r="E20" s="6"/>
      <c r="F20" s="7"/>
      <c r="G20" s="45"/>
    </row>
    <row r="21" spans="1:7" x14ac:dyDescent="0.25">
      <c r="A21" s="49">
        <f t="shared" si="0"/>
        <v>13</v>
      </c>
      <c r="B21" s="22" t="s">
        <v>37</v>
      </c>
      <c r="C21" s="3" t="s">
        <v>10</v>
      </c>
      <c r="D21" s="34">
        <v>36</v>
      </c>
      <c r="E21" s="6"/>
      <c r="F21" s="7"/>
      <c r="G21" s="45"/>
    </row>
    <row r="22" spans="1:7" x14ac:dyDescent="0.25">
      <c r="A22" s="49">
        <f t="shared" si="0"/>
        <v>14</v>
      </c>
      <c r="B22" s="22" t="s">
        <v>38</v>
      </c>
      <c r="C22" s="3" t="s">
        <v>10</v>
      </c>
      <c r="D22" s="34">
        <v>40</v>
      </c>
      <c r="E22" s="6"/>
      <c r="F22" s="7"/>
      <c r="G22" s="45"/>
    </row>
    <row r="23" spans="1:7" x14ac:dyDescent="0.25">
      <c r="A23" s="49">
        <f t="shared" si="0"/>
        <v>15</v>
      </c>
      <c r="B23" s="22" t="s">
        <v>20</v>
      </c>
      <c r="C23" s="3" t="s">
        <v>10</v>
      </c>
      <c r="D23" s="34">
        <v>111</v>
      </c>
      <c r="E23" s="6"/>
      <c r="F23" s="7"/>
      <c r="G23" s="45"/>
    </row>
    <row r="24" spans="1:7" ht="31.5" x14ac:dyDescent="0.25">
      <c r="A24" s="49">
        <f t="shared" si="0"/>
        <v>16</v>
      </c>
      <c r="B24" s="22" t="s">
        <v>19</v>
      </c>
      <c r="C24" s="3" t="s">
        <v>10</v>
      </c>
      <c r="D24" s="34">
        <v>80</v>
      </c>
      <c r="E24" s="6"/>
      <c r="F24" s="7"/>
      <c r="G24" s="45"/>
    </row>
    <row r="25" spans="1:7" x14ac:dyDescent="0.25">
      <c r="A25" s="49">
        <f t="shared" si="0"/>
        <v>17</v>
      </c>
      <c r="B25" s="22" t="s">
        <v>18</v>
      </c>
      <c r="C25" s="3" t="s">
        <v>21</v>
      </c>
      <c r="D25" s="34">
        <v>8</v>
      </c>
      <c r="E25" s="6"/>
      <c r="F25" s="7"/>
      <c r="G25" s="45"/>
    </row>
    <row r="26" spans="1:7" x14ac:dyDescent="0.25">
      <c r="A26" s="49">
        <f t="shared" si="0"/>
        <v>18</v>
      </c>
      <c r="B26" s="22" t="s">
        <v>13</v>
      </c>
      <c r="C26" s="3" t="s">
        <v>10</v>
      </c>
      <c r="D26" s="34">
        <v>68</v>
      </c>
      <c r="E26" s="6"/>
      <c r="F26" s="7"/>
      <c r="G26" s="45"/>
    </row>
    <row r="27" spans="1:7" x14ac:dyDescent="0.25">
      <c r="A27" s="49">
        <f t="shared" si="0"/>
        <v>19</v>
      </c>
      <c r="B27" s="22" t="s">
        <v>14</v>
      </c>
      <c r="C27" s="3" t="s">
        <v>10</v>
      </c>
      <c r="D27" s="34">
        <v>38</v>
      </c>
      <c r="E27" s="6"/>
      <c r="F27" s="7"/>
      <c r="G27" s="45"/>
    </row>
    <row r="28" spans="1:7" x14ac:dyDescent="0.25">
      <c r="A28" s="49">
        <f t="shared" si="0"/>
        <v>20</v>
      </c>
      <c r="B28" s="22" t="s">
        <v>15</v>
      </c>
      <c r="C28" s="3" t="s">
        <v>10</v>
      </c>
      <c r="D28" s="34">
        <v>170</v>
      </c>
      <c r="E28" s="6"/>
      <c r="F28" s="7"/>
      <c r="G28" s="45"/>
    </row>
    <row r="29" spans="1:7" x14ac:dyDescent="0.25">
      <c r="A29" s="49">
        <f t="shared" si="0"/>
        <v>21</v>
      </c>
      <c r="B29" s="22" t="s">
        <v>16</v>
      </c>
      <c r="C29" s="3" t="s">
        <v>10</v>
      </c>
      <c r="D29" s="34">
        <v>743</v>
      </c>
      <c r="E29" s="6"/>
      <c r="F29" s="7"/>
      <c r="G29" s="45"/>
    </row>
    <row r="30" spans="1:7" x14ac:dyDescent="0.25">
      <c r="A30" s="49">
        <f t="shared" si="0"/>
        <v>22</v>
      </c>
      <c r="B30" s="22" t="s">
        <v>137</v>
      </c>
      <c r="C30" s="3" t="s">
        <v>10</v>
      </c>
      <c r="D30" s="34">
        <v>27.5</v>
      </c>
      <c r="E30" s="6"/>
      <c r="F30" s="7"/>
      <c r="G30" s="45"/>
    </row>
    <row r="31" spans="1:7" x14ac:dyDescent="0.25">
      <c r="A31" s="49">
        <f t="shared" si="0"/>
        <v>23</v>
      </c>
      <c r="B31" s="22" t="s">
        <v>138</v>
      </c>
      <c r="C31" s="3" t="s">
        <v>55</v>
      </c>
      <c r="D31" s="34">
        <v>901.2</v>
      </c>
      <c r="E31" s="6"/>
      <c r="F31" s="7"/>
      <c r="G31" s="45"/>
    </row>
    <row r="32" spans="1:7" x14ac:dyDescent="0.25">
      <c r="A32" s="49">
        <f t="shared" si="0"/>
        <v>24</v>
      </c>
      <c r="B32" s="22" t="s">
        <v>139</v>
      </c>
      <c r="C32" s="3" t="s">
        <v>58</v>
      </c>
      <c r="D32" s="34">
        <v>1</v>
      </c>
      <c r="E32" s="6"/>
      <c r="F32" s="7"/>
      <c r="G32" s="45"/>
    </row>
    <row r="33" spans="1:7" x14ac:dyDescent="0.25">
      <c r="A33" s="49">
        <f t="shared" si="0"/>
        <v>25</v>
      </c>
      <c r="B33" s="22" t="s">
        <v>140</v>
      </c>
      <c r="C33" s="3" t="s">
        <v>58</v>
      </c>
      <c r="D33" s="34">
        <v>0.3</v>
      </c>
      <c r="E33" s="6"/>
      <c r="F33" s="7"/>
      <c r="G33" s="45"/>
    </row>
    <row r="34" spans="1:7" x14ac:dyDescent="0.25">
      <c r="A34" s="49">
        <f t="shared" si="0"/>
        <v>26</v>
      </c>
      <c r="B34" s="22" t="s">
        <v>469</v>
      </c>
      <c r="C34" s="3" t="s">
        <v>10</v>
      </c>
      <c r="D34" s="34">
        <v>3.7</v>
      </c>
      <c r="E34" s="6"/>
      <c r="F34" s="7"/>
      <c r="G34" s="45"/>
    </row>
    <row r="35" spans="1:7" ht="31.5" x14ac:dyDescent="0.25">
      <c r="A35" s="49">
        <f t="shared" si="0"/>
        <v>27</v>
      </c>
      <c r="B35" s="22" t="s">
        <v>17</v>
      </c>
      <c r="C35" s="3" t="s">
        <v>10</v>
      </c>
      <c r="D35" s="34">
        <v>901.2</v>
      </c>
      <c r="E35" s="6"/>
      <c r="F35" s="7"/>
      <c r="G35" s="45"/>
    </row>
    <row r="36" spans="1:7" ht="31.5" x14ac:dyDescent="0.25">
      <c r="A36" s="49">
        <f t="shared" si="0"/>
        <v>28</v>
      </c>
      <c r="B36" s="22" t="s">
        <v>41</v>
      </c>
      <c r="C36" s="3" t="s">
        <v>21</v>
      </c>
      <c r="D36" s="34">
        <v>1</v>
      </c>
      <c r="E36" s="6"/>
      <c r="F36" s="7"/>
      <c r="G36" s="45"/>
    </row>
    <row r="37" spans="1:7" ht="31.5" x14ac:dyDescent="0.25">
      <c r="A37" s="49">
        <f t="shared" si="0"/>
        <v>29</v>
      </c>
      <c r="B37" s="22" t="s">
        <v>42</v>
      </c>
      <c r="C37" s="3" t="s">
        <v>22</v>
      </c>
      <c r="D37" s="34">
        <v>4</v>
      </c>
      <c r="E37" s="6"/>
      <c r="F37" s="8"/>
      <c r="G37" s="46"/>
    </row>
    <row r="38" spans="1:7" ht="31.5" x14ac:dyDescent="0.25">
      <c r="A38" s="49">
        <f t="shared" si="0"/>
        <v>30</v>
      </c>
      <c r="B38" s="22" t="s">
        <v>43</v>
      </c>
      <c r="C38" s="3" t="s">
        <v>22</v>
      </c>
      <c r="D38" s="34">
        <v>3</v>
      </c>
      <c r="E38" s="6"/>
      <c r="F38" s="8"/>
      <c r="G38" s="46"/>
    </row>
    <row r="39" spans="1:7" ht="31.5" x14ac:dyDescent="0.25">
      <c r="A39" s="49">
        <f t="shared" si="0"/>
        <v>31</v>
      </c>
      <c r="B39" s="22" t="s">
        <v>44</v>
      </c>
      <c r="C39" s="3" t="s">
        <v>22</v>
      </c>
      <c r="D39" s="34">
        <v>4</v>
      </c>
      <c r="E39" s="6"/>
      <c r="F39" s="8"/>
      <c r="G39" s="46"/>
    </row>
    <row r="40" spans="1:7" x14ac:dyDescent="0.25">
      <c r="A40" s="49">
        <f t="shared" si="0"/>
        <v>32</v>
      </c>
      <c r="B40" s="22" t="s">
        <v>45</v>
      </c>
      <c r="C40" s="3" t="s">
        <v>21</v>
      </c>
      <c r="D40" s="34">
        <v>0.3</v>
      </c>
      <c r="E40" s="6"/>
      <c r="F40" s="8"/>
      <c r="G40" s="46"/>
    </row>
    <row r="41" spans="1:7" x14ac:dyDescent="0.25">
      <c r="A41" s="49">
        <f t="shared" si="0"/>
        <v>33</v>
      </c>
      <c r="B41" s="5" t="s">
        <v>25</v>
      </c>
      <c r="C41" s="3" t="s">
        <v>22</v>
      </c>
      <c r="D41" s="34">
        <v>9</v>
      </c>
      <c r="E41" s="6"/>
      <c r="F41" s="8"/>
      <c r="G41" s="46"/>
    </row>
    <row r="42" spans="1:7" ht="47.25" x14ac:dyDescent="0.25">
      <c r="A42" s="49">
        <f t="shared" si="0"/>
        <v>34</v>
      </c>
      <c r="B42" s="5" t="s">
        <v>26</v>
      </c>
      <c r="C42" s="4" t="s">
        <v>471</v>
      </c>
      <c r="D42" s="34">
        <v>75</v>
      </c>
      <c r="E42" s="6"/>
      <c r="F42" s="8"/>
      <c r="G42" s="46"/>
    </row>
    <row r="43" spans="1:7" ht="47.25" x14ac:dyDescent="0.25">
      <c r="A43" s="49">
        <f t="shared" si="0"/>
        <v>35</v>
      </c>
      <c r="B43" s="5" t="s">
        <v>27</v>
      </c>
      <c r="C43" s="4" t="s">
        <v>471</v>
      </c>
      <c r="D43" s="34">
        <v>150</v>
      </c>
      <c r="E43" s="6"/>
      <c r="F43" s="8"/>
      <c r="G43" s="46"/>
    </row>
    <row r="44" spans="1:7" x14ac:dyDescent="0.25">
      <c r="A44" s="49">
        <f t="shared" si="0"/>
        <v>36</v>
      </c>
      <c r="B44" s="5" t="s">
        <v>28</v>
      </c>
      <c r="C44" s="3" t="s">
        <v>22</v>
      </c>
      <c r="D44" s="34">
        <v>30</v>
      </c>
      <c r="E44" s="6"/>
      <c r="F44" s="8"/>
      <c r="G44" s="46"/>
    </row>
    <row r="45" spans="1:7" x14ac:dyDescent="0.25">
      <c r="A45" s="49">
        <f t="shared" si="0"/>
        <v>37</v>
      </c>
      <c r="B45" s="5" t="s">
        <v>29</v>
      </c>
      <c r="C45" s="3" t="s">
        <v>22</v>
      </c>
      <c r="D45" s="34">
        <v>8</v>
      </c>
      <c r="E45" s="6"/>
      <c r="F45" s="8"/>
      <c r="G45" s="46"/>
    </row>
    <row r="46" spans="1:7" x14ac:dyDescent="0.25">
      <c r="A46" s="49">
        <f t="shared" si="0"/>
        <v>38</v>
      </c>
      <c r="B46" s="5" t="s">
        <v>215</v>
      </c>
      <c r="C46" s="3" t="s">
        <v>22</v>
      </c>
      <c r="D46" s="34">
        <v>1</v>
      </c>
      <c r="E46" s="6"/>
      <c r="F46" s="8"/>
      <c r="G46" s="46"/>
    </row>
    <row r="47" spans="1:7" ht="31.5" x14ac:dyDescent="0.25">
      <c r="A47" s="49">
        <f t="shared" si="0"/>
        <v>39</v>
      </c>
      <c r="B47" s="5" t="s">
        <v>30</v>
      </c>
      <c r="C47" s="4" t="s">
        <v>471</v>
      </c>
      <c r="D47" s="34">
        <v>21</v>
      </c>
      <c r="E47" s="6"/>
      <c r="F47" s="8"/>
      <c r="G47" s="46"/>
    </row>
    <row r="48" spans="1:7" ht="31.5" x14ac:dyDescent="0.25">
      <c r="A48" s="49">
        <f t="shared" si="0"/>
        <v>40</v>
      </c>
      <c r="B48" s="5" t="s">
        <v>31</v>
      </c>
      <c r="C48" s="4" t="s">
        <v>471</v>
      </c>
      <c r="D48" s="34">
        <v>66</v>
      </c>
      <c r="E48" s="6"/>
      <c r="F48" s="8"/>
      <c r="G48" s="46"/>
    </row>
    <row r="49" spans="1:7" x14ac:dyDescent="0.25">
      <c r="A49" s="49">
        <f t="shared" si="0"/>
        <v>41</v>
      </c>
      <c r="B49" s="5" t="s">
        <v>32</v>
      </c>
      <c r="C49" s="3" t="s">
        <v>22</v>
      </c>
      <c r="D49" s="34">
        <v>6</v>
      </c>
      <c r="E49" s="6"/>
      <c r="F49" s="8"/>
      <c r="G49" s="46"/>
    </row>
    <row r="50" spans="1:7" x14ac:dyDescent="0.25">
      <c r="A50" s="49">
        <f t="shared" si="0"/>
        <v>42</v>
      </c>
      <c r="B50" s="10" t="s">
        <v>54</v>
      </c>
      <c r="C50" s="3" t="s">
        <v>22</v>
      </c>
      <c r="D50" s="34">
        <v>60</v>
      </c>
      <c r="E50" s="6"/>
      <c r="F50" s="8"/>
      <c r="G50" s="46"/>
    </row>
    <row r="51" spans="1:7" x14ac:dyDescent="0.25">
      <c r="A51" s="49">
        <f t="shared" si="0"/>
        <v>43</v>
      </c>
      <c r="B51" s="5" t="s">
        <v>33</v>
      </c>
      <c r="C51" s="3" t="s">
        <v>22</v>
      </c>
      <c r="D51" s="34">
        <v>40</v>
      </c>
      <c r="E51" s="6"/>
      <c r="F51" s="8"/>
      <c r="G51" s="46"/>
    </row>
    <row r="52" spans="1:7" x14ac:dyDescent="0.25">
      <c r="A52" s="49">
        <f t="shared" si="0"/>
        <v>44</v>
      </c>
      <c r="B52" s="5" t="s">
        <v>34</v>
      </c>
      <c r="C52" s="4" t="s">
        <v>471</v>
      </c>
      <c r="D52" s="34">
        <v>50</v>
      </c>
      <c r="E52" s="6"/>
      <c r="F52" s="8"/>
      <c r="G52" s="46"/>
    </row>
    <row r="53" spans="1:7" x14ac:dyDescent="0.25">
      <c r="A53" s="49">
        <f t="shared" si="0"/>
        <v>45</v>
      </c>
      <c r="B53" s="10" t="s">
        <v>53</v>
      </c>
      <c r="C53" s="4" t="s">
        <v>471</v>
      </c>
      <c r="D53" s="34">
        <v>20</v>
      </c>
      <c r="E53" s="6"/>
      <c r="F53" s="8"/>
      <c r="G53" s="46"/>
    </row>
    <row r="54" spans="1:7" ht="31.5" x14ac:dyDescent="0.25">
      <c r="A54" s="49">
        <f t="shared" si="0"/>
        <v>46</v>
      </c>
      <c r="B54" s="5" t="s">
        <v>35</v>
      </c>
      <c r="C54" s="3" t="s">
        <v>23</v>
      </c>
      <c r="D54" s="34">
        <v>42.24</v>
      </c>
      <c r="E54" s="6"/>
      <c r="F54" s="8"/>
      <c r="G54" s="46"/>
    </row>
    <row r="55" spans="1:7" x14ac:dyDescent="0.25">
      <c r="A55" s="49">
        <f t="shared" si="0"/>
        <v>47</v>
      </c>
      <c r="B55" s="10" t="s">
        <v>46</v>
      </c>
      <c r="C55" s="3" t="s">
        <v>22</v>
      </c>
      <c r="D55" s="7" t="s">
        <v>143</v>
      </c>
      <c r="E55" s="6"/>
      <c r="F55" s="8"/>
      <c r="G55" s="46"/>
    </row>
    <row r="56" spans="1:7" x14ac:dyDescent="0.25">
      <c r="A56" s="49">
        <f t="shared" si="0"/>
        <v>48</v>
      </c>
      <c r="B56" s="10" t="s">
        <v>47</v>
      </c>
      <c r="C56" s="3" t="s">
        <v>22</v>
      </c>
      <c r="D56" s="7" t="s">
        <v>144</v>
      </c>
      <c r="E56" s="6"/>
      <c r="F56" s="8"/>
      <c r="G56" s="46"/>
    </row>
    <row r="57" spans="1:7" x14ac:dyDescent="0.25">
      <c r="A57" s="49">
        <f t="shared" si="0"/>
        <v>49</v>
      </c>
      <c r="B57" s="10" t="s">
        <v>48</v>
      </c>
      <c r="C57" s="3" t="s">
        <v>22</v>
      </c>
      <c r="D57" s="7" t="s">
        <v>145</v>
      </c>
      <c r="E57" s="6"/>
      <c r="F57" s="8"/>
      <c r="G57" s="46"/>
    </row>
    <row r="58" spans="1:7" x14ac:dyDescent="0.25">
      <c r="A58" s="49">
        <f t="shared" si="0"/>
        <v>50</v>
      </c>
      <c r="B58" s="10" t="s">
        <v>49</v>
      </c>
      <c r="C58" s="3" t="s">
        <v>22</v>
      </c>
      <c r="D58" s="7" t="s">
        <v>146</v>
      </c>
      <c r="E58" s="6"/>
      <c r="F58" s="8"/>
      <c r="G58" s="46"/>
    </row>
    <row r="59" spans="1:7" x14ac:dyDescent="0.25">
      <c r="A59" s="49">
        <f t="shared" si="0"/>
        <v>51</v>
      </c>
      <c r="B59" s="10" t="s">
        <v>50</v>
      </c>
      <c r="C59" s="3" t="s">
        <v>22</v>
      </c>
      <c r="D59" s="7" t="s">
        <v>147</v>
      </c>
      <c r="E59" s="6"/>
      <c r="F59" s="8"/>
      <c r="G59" s="46"/>
    </row>
    <row r="60" spans="1:7" x14ac:dyDescent="0.25">
      <c r="A60" s="49">
        <f t="shared" si="0"/>
        <v>52</v>
      </c>
      <c r="B60" s="10" t="s">
        <v>51</v>
      </c>
      <c r="C60" s="3" t="s">
        <v>22</v>
      </c>
      <c r="D60" s="7" t="s">
        <v>148</v>
      </c>
      <c r="E60" s="6"/>
      <c r="F60" s="8"/>
      <c r="G60" s="46"/>
    </row>
    <row r="61" spans="1:7" x14ac:dyDescent="0.25">
      <c r="A61" s="49">
        <f t="shared" si="0"/>
        <v>53</v>
      </c>
      <c r="B61" s="10" t="s">
        <v>52</v>
      </c>
      <c r="C61" s="3" t="s">
        <v>22</v>
      </c>
      <c r="D61" s="7">
        <v>1</v>
      </c>
      <c r="E61" s="6"/>
      <c r="F61" s="8"/>
      <c r="G61" s="46"/>
    </row>
    <row r="62" spans="1:7" ht="47.25" x14ac:dyDescent="0.25">
      <c r="A62" s="49">
        <f t="shared" si="0"/>
        <v>54</v>
      </c>
      <c r="B62" s="10" t="s">
        <v>247</v>
      </c>
      <c r="C62" s="3" t="s">
        <v>246</v>
      </c>
      <c r="D62" s="7">
        <f>0.6908+180.3614</f>
        <v>181.0522</v>
      </c>
      <c r="E62" s="6"/>
      <c r="F62" s="8"/>
      <c r="G62" s="46"/>
    </row>
    <row r="63" spans="1:7" ht="47.25" x14ac:dyDescent="0.25">
      <c r="A63" s="49">
        <f t="shared" si="0"/>
        <v>55</v>
      </c>
      <c r="B63" s="10" t="s">
        <v>248</v>
      </c>
      <c r="C63" s="3" t="s">
        <v>246</v>
      </c>
      <c r="D63" s="7">
        <f>0.6908+180.3614</f>
        <v>181.0522</v>
      </c>
      <c r="E63" s="6"/>
      <c r="F63" s="8"/>
      <c r="G63" s="46"/>
    </row>
    <row r="64" spans="1:7" s="14" customFormat="1" x14ac:dyDescent="0.2">
      <c r="A64" s="49">
        <f t="shared" si="0"/>
        <v>56</v>
      </c>
      <c r="B64" s="11" t="s">
        <v>249</v>
      </c>
      <c r="C64" s="12"/>
      <c r="D64" s="13"/>
      <c r="E64" s="13"/>
      <c r="F64" s="13"/>
      <c r="G64" s="44"/>
    </row>
    <row r="65" spans="1:7" x14ac:dyDescent="0.25">
      <c r="A65" s="49">
        <f t="shared" si="0"/>
        <v>57</v>
      </c>
      <c r="B65" s="86" t="s">
        <v>483</v>
      </c>
      <c r="C65" s="86"/>
      <c r="D65" s="86"/>
      <c r="E65" s="86"/>
      <c r="F65" s="86"/>
      <c r="G65" s="87"/>
    </row>
    <row r="66" spans="1:7" x14ac:dyDescent="0.25">
      <c r="A66" s="49">
        <f t="shared" si="0"/>
        <v>58</v>
      </c>
      <c r="B66" s="10" t="s">
        <v>129</v>
      </c>
      <c r="C66" s="3" t="s">
        <v>130</v>
      </c>
      <c r="D66" s="7">
        <v>850</v>
      </c>
      <c r="E66" s="6"/>
      <c r="F66" s="8"/>
      <c r="G66" s="46"/>
    </row>
    <row r="67" spans="1:7" ht="31.5" x14ac:dyDescent="0.25">
      <c r="A67" s="49">
        <f t="shared" si="0"/>
        <v>59</v>
      </c>
      <c r="B67" s="10" t="s">
        <v>131</v>
      </c>
      <c r="C67" s="3" t="s">
        <v>130</v>
      </c>
      <c r="D67" s="7">
        <v>150</v>
      </c>
      <c r="E67" s="6"/>
      <c r="F67" s="8"/>
      <c r="G67" s="46"/>
    </row>
    <row r="68" spans="1:7" x14ac:dyDescent="0.25">
      <c r="A68" s="49">
        <f t="shared" si="0"/>
        <v>60</v>
      </c>
      <c r="B68" s="10" t="s">
        <v>132</v>
      </c>
      <c r="C68" s="3" t="s">
        <v>130</v>
      </c>
      <c r="D68" s="7">
        <f>D67</f>
        <v>150</v>
      </c>
      <c r="E68" s="6"/>
      <c r="F68" s="8"/>
      <c r="G68" s="46"/>
    </row>
    <row r="69" spans="1:7" x14ac:dyDescent="0.25">
      <c r="A69" s="49">
        <f t="shared" si="0"/>
        <v>61</v>
      </c>
      <c r="B69" s="10" t="s">
        <v>133</v>
      </c>
      <c r="C69" s="3" t="s">
        <v>130</v>
      </c>
      <c r="D69" s="7">
        <f>D68</f>
        <v>150</v>
      </c>
      <c r="E69" s="6"/>
      <c r="F69" s="8"/>
      <c r="G69" s="46"/>
    </row>
    <row r="70" spans="1:7" ht="47.25" x14ac:dyDescent="0.25">
      <c r="A70" s="49">
        <f t="shared" si="0"/>
        <v>62</v>
      </c>
      <c r="B70" s="10" t="s">
        <v>135</v>
      </c>
      <c r="C70" s="3" t="s">
        <v>130</v>
      </c>
      <c r="D70" s="7">
        <f>D69</f>
        <v>150</v>
      </c>
      <c r="E70" s="6"/>
      <c r="F70" s="8"/>
      <c r="G70" s="46"/>
    </row>
    <row r="71" spans="1:7" ht="31.5" x14ac:dyDescent="0.25">
      <c r="A71" s="49">
        <f t="shared" si="0"/>
        <v>63</v>
      </c>
      <c r="B71" s="10" t="s">
        <v>134</v>
      </c>
      <c r="C71" s="3" t="s">
        <v>22</v>
      </c>
      <c r="D71" s="7">
        <v>34</v>
      </c>
      <c r="E71" s="6"/>
      <c r="F71" s="8"/>
      <c r="G71" s="46"/>
    </row>
    <row r="72" spans="1:7" s="38" customFormat="1" x14ac:dyDescent="0.25">
      <c r="A72" s="49">
        <f t="shared" si="0"/>
        <v>64</v>
      </c>
      <c r="B72" s="37" t="s">
        <v>136</v>
      </c>
      <c r="C72" s="3" t="s">
        <v>55</v>
      </c>
      <c r="D72" s="34">
        <f>100*0.24</f>
        <v>24</v>
      </c>
      <c r="E72" s="6"/>
      <c r="F72" s="34"/>
      <c r="G72" s="47"/>
    </row>
    <row r="73" spans="1:7" s="38" customFormat="1" ht="31.5" x14ac:dyDescent="0.25">
      <c r="A73" s="49">
        <f t="shared" si="0"/>
        <v>65</v>
      </c>
      <c r="B73" s="37" t="s">
        <v>258</v>
      </c>
      <c r="C73" s="3" t="s">
        <v>55</v>
      </c>
      <c r="D73" s="34">
        <f>100*0.24</f>
        <v>24</v>
      </c>
      <c r="E73" s="6"/>
      <c r="F73" s="34"/>
      <c r="G73" s="47"/>
    </row>
    <row r="74" spans="1:7" ht="63" x14ac:dyDescent="0.25">
      <c r="A74" s="49">
        <f t="shared" si="0"/>
        <v>66</v>
      </c>
      <c r="B74" s="10" t="s">
        <v>250</v>
      </c>
      <c r="C74" s="3" t="s">
        <v>55</v>
      </c>
      <c r="D74" s="7">
        <f>100*20.0925</f>
        <v>2009.25</v>
      </c>
      <c r="E74" s="6"/>
      <c r="F74" s="8"/>
      <c r="G74" s="46"/>
    </row>
    <row r="75" spans="1:7" x14ac:dyDescent="0.25">
      <c r="A75" s="49">
        <f t="shared" ref="A75:A138" si="1">A74+1</f>
        <v>67</v>
      </c>
      <c r="B75" s="10" t="s">
        <v>251</v>
      </c>
      <c r="C75" s="3" t="s">
        <v>55</v>
      </c>
      <c r="D75" s="7">
        <v>2250.36</v>
      </c>
      <c r="E75" s="6"/>
      <c r="F75" s="8"/>
      <c r="G75" s="46"/>
    </row>
    <row r="76" spans="1:7" ht="31.5" x14ac:dyDescent="0.25">
      <c r="A76" s="49">
        <f t="shared" si="1"/>
        <v>68</v>
      </c>
      <c r="B76" s="10" t="s">
        <v>252</v>
      </c>
      <c r="C76" s="4" t="s">
        <v>471</v>
      </c>
      <c r="D76" s="7">
        <v>2330</v>
      </c>
      <c r="E76" s="6"/>
      <c r="F76" s="8"/>
      <c r="G76" s="46"/>
    </row>
    <row r="77" spans="1:7" x14ac:dyDescent="0.25">
      <c r="A77" s="49">
        <f t="shared" si="1"/>
        <v>69</v>
      </c>
      <c r="B77" s="10" t="s">
        <v>254</v>
      </c>
      <c r="C77" s="4" t="s">
        <v>471</v>
      </c>
      <c r="D77" s="7">
        <v>2451.3000000000002</v>
      </c>
      <c r="E77" s="6"/>
      <c r="F77" s="8"/>
      <c r="G77" s="46"/>
    </row>
    <row r="78" spans="1:7" x14ac:dyDescent="0.25">
      <c r="A78" s="49">
        <f t="shared" si="1"/>
        <v>70</v>
      </c>
      <c r="B78" s="10" t="s">
        <v>253</v>
      </c>
      <c r="C78" s="4" t="s">
        <v>471</v>
      </c>
      <c r="D78" s="7">
        <v>4701.6000000000004</v>
      </c>
      <c r="E78" s="6"/>
      <c r="F78" s="8"/>
      <c r="G78" s="46"/>
    </row>
    <row r="79" spans="1:7" s="38" customFormat="1" ht="31.5" x14ac:dyDescent="0.25">
      <c r="A79" s="49">
        <f t="shared" si="1"/>
        <v>71</v>
      </c>
      <c r="B79" s="39" t="s">
        <v>474</v>
      </c>
      <c r="C79" s="3" t="s">
        <v>55</v>
      </c>
      <c r="D79" s="34">
        <f>20.0925*100</f>
        <v>2009.25</v>
      </c>
      <c r="E79" s="6"/>
      <c r="F79" s="34"/>
      <c r="G79" s="47"/>
    </row>
    <row r="80" spans="1:7" ht="47.25" x14ac:dyDescent="0.25">
      <c r="A80" s="49">
        <f t="shared" si="1"/>
        <v>72</v>
      </c>
      <c r="B80" s="10" t="s">
        <v>255</v>
      </c>
      <c r="C80" s="3" t="s">
        <v>55</v>
      </c>
      <c r="D80" s="7">
        <f>100*20.0925</f>
        <v>2009.25</v>
      </c>
      <c r="E80" s="6"/>
      <c r="F80" s="8"/>
      <c r="G80" s="46"/>
    </row>
    <row r="81" spans="1:12" x14ac:dyDescent="0.25">
      <c r="A81" s="49">
        <f t="shared" si="1"/>
        <v>73</v>
      </c>
      <c r="B81" s="36" t="s">
        <v>472</v>
      </c>
      <c r="C81" s="3" t="s">
        <v>55</v>
      </c>
      <c r="D81" s="7">
        <f>100*1.766</f>
        <v>176.6</v>
      </c>
      <c r="E81" s="6"/>
      <c r="F81" s="8"/>
      <c r="G81" s="46"/>
    </row>
    <row r="82" spans="1:12" s="14" customFormat="1" x14ac:dyDescent="0.2">
      <c r="A82" s="49">
        <f t="shared" si="1"/>
        <v>74</v>
      </c>
      <c r="B82" s="11" t="s">
        <v>249</v>
      </c>
      <c r="C82" s="12"/>
      <c r="D82" s="13"/>
      <c r="E82" s="13"/>
      <c r="F82" s="13"/>
      <c r="G82" s="44"/>
      <c r="L82" s="40"/>
    </row>
    <row r="83" spans="1:12" x14ac:dyDescent="0.25">
      <c r="A83" s="49">
        <f t="shared" si="1"/>
        <v>75</v>
      </c>
      <c r="B83" s="86" t="s">
        <v>484</v>
      </c>
      <c r="C83" s="86"/>
      <c r="D83" s="86"/>
      <c r="E83" s="86"/>
      <c r="F83" s="86"/>
      <c r="G83" s="87"/>
    </row>
    <row r="84" spans="1:12" x14ac:dyDescent="0.25">
      <c r="A84" s="49">
        <f t="shared" si="1"/>
        <v>76</v>
      </c>
      <c r="B84" s="10" t="s">
        <v>470</v>
      </c>
      <c r="C84" s="3" t="s">
        <v>55</v>
      </c>
      <c r="D84" s="7">
        <f>D85+D86</f>
        <v>715</v>
      </c>
      <c r="E84" s="6"/>
      <c r="F84" s="8"/>
      <c r="G84" s="46"/>
    </row>
    <row r="85" spans="1:12" ht="31.5" x14ac:dyDescent="0.25">
      <c r="A85" s="49">
        <f t="shared" si="1"/>
        <v>77</v>
      </c>
      <c r="B85" s="5" t="s">
        <v>475</v>
      </c>
      <c r="C85" s="3" t="s">
        <v>55</v>
      </c>
      <c r="D85" s="7">
        <v>415</v>
      </c>
      <c r="E85" s="6"/>
      <c r="F85" s="8"/>
      <c r="G85" s="46"/>
    </row>
    <row r="86" spans="1:12" ht="31.5" x14ac:dyDescent="0.25">
      <c r="A86" s="49">
        <f t="shared" si="1"/>
        <v>78</v>
      </c>
      <c r="B86" s="10" t="s">
        <v>256</v>
      </c>
      <c r="C86" s="3" t="s">
        <v>55</v>
      </c>
      <c r="D86" s="7">
        <v>300</v>
      </c>
      <c r="E86" s="6"/>
      <c r="F86" s="8"/>
      <c r="G86" s="46"/>
      <c r="I86" s="35"/>
    </row>
    <row r="87" spans="1:12" x14ac:dyDescent="0.25">
      <c r="A87" s="49">
        <f t="shared" si="1"/>
        <v>79</v>
      </c>
      <c r="B87" s="10" t="s">
        <v>257</v>
      </c>
      <c r="C87" s="4" t="s">
        <v>471</v>
      </c>
      <c r="D87" s="7">
        <v>185</v>
      </c>
      <c r="E87" s="6"/>
      <c r="F87" s="8"/>
      <c r="G87" s="46"/>
    </row>
    <row r="88" spans="1:12" ht="78.75" x14ac:dyDescent="0.25">
      <c r="A88" s="49">
        <f t="shared" si="1"/>
        <v>80</v>
      </c>
      <c r="B88" s="10" t="s">
        <v>259</v>
      </c>
      <c r="C88" s="3" t="s">
        <v>55</v>
      </c>
      <c r="D88" s="7">
        <v>370</v>
      </c>
      <c r="E88" s="6"/>
      <c r="F88" s="8"/>
      <c r="G88" s="46"/>
    </row>
    <row r="89" spans="1:12" ht="31.5" x14ac:dyDescent="0.25">
      <c r="A89" s="49">
        <f t="shared" si="1"/>
        <v>81</v>
      </c>
      <c r="B89" s="10" t="s">
        <v>260</v>
      </c>
      <c r="C89" s="4" t="s">
        <v>471</v>
      </c>
      <c r="D89" s="7">
        <v>370</v>
      </c>
      <c r="E89" s="6"/>
      <c r="F89" s="8"/>
      <c r="G89" s="46"/>
      <c r="H89" s="35"/>
    </row>
    <row r="90" spans="1:12" ht="31.5" x14ac:dyDescent="0.25">
      <c r="A90" s="49">
        <f t="shared" si="1"/>
        <v>82</v>
      </c>
      <c r="B90" s="10" t="s">
        <v>261</v>
      </c>
      <c r="C90" s="3" t="s">
        <v>55</v>
      </c>
      <c r="D90" s="7">
        <v>25</v>
      </c>
      <c r="E90" s="9"/>
      <c r="F90" s="9"/>
      <c r="G90" s="48"/>
    </row>
    <row r="91" spans="1:12" ht="31.5" x14ac:dyDescent="0.25">
      <c r="A91" s="49">
        <f t="shared" si="1"/>
        <v>83</v>
      </c>
      <c r="B91" s="5" t="s">
        <v>476</v>
      </c>
      <c r="C91" s="3" t="s">
        <v>55</v>
      </c>
      <c r="D91" s="7">
        <v>25</v>
      </c>
      <c r="E91" s="9"/>
      <c r="F91" s="9"/>
      <c r="G91" s="48"/>
    </row>
    <row r="92" spans="1:12" s="38" customFormat="1" ht="31.5" x14ac:dyDescent="0.25">
      <c r="A92" s="49">
        <f t="shared" si="1"/>
        <v>84</v>
      </c>
      <c r="B92" s="37" t="s">
        <v>262</v>
      </c>
      <c r="C92" s="3" t="s">
        <v>55</v>
      </c>
      <c r="D92" s="34">
        <v>285</v>
      </c>
      <c r="E92" s="9"/>
      <c r="F92" s="9"/>
      <c r="G92" s="48"/>
    </row>
    <row r="93" spans="1:12" s="38" customFormat="1" x14ac:dyDescent="0.25">
      <c r="A93" s="49">
        <f t="shared" si="1"/>
        <v>85</v>
      </c>
      <c r="B93" s="37" t="s">
        <v>263</v>
      </c>
      <c r="C93" s="3" t="s">
        <v>55</v>
      </c>
      <c r="D93" s="34">
        <v>285</v>
      </c>
      <c r="E93" s="9"/>
      <c r="F93" s="9"/>
      <c r="G93" s="48"/>
      <c r="I93" s="41"/>
    </row>
    <row r="94" spans="1:12" ht="63" x14ac:dyDescent="0.25">
      <c r="A94" s="49">
        <f t="shared" si="1"/>
        <v>86</v>
      </c>
      <c r="B94" s="10" t="s">
        <v>264</v>
      </c>
      <c r="C94" s="3" t="s">
        <v>55</v>
      </c>
      <c r="D94" s="7">
        <v>10</v>
      </c>
      <c r="E94" s="9"/>
      <c r="F94" s="9"/>
      <c r="G94" s="48"/>
    </row>
    <row r="95" spans="1:12" x14ac:dyDescent="0.25">
      <c r="A95" s="49">
        <f t="shared" si="1"/>
        <v>87</v>
      </c>
      <c r="B95" s="86" t="s">
        <v>60</v>
      </c>
      <c r="C95" s="86"/>
      <c r="D95" s="86"/>
      <c r="E95" s="86"/>
      <c r="F95" s="86"/>
      <c r="G95" s="87"/>
    </row>
    <row r="96" spans="1:12" x14ac:dyDescent="0.25">
      <c r="A96" s="49">
        <f t="shared" si="1"/>
        <v>88</v>
      </c>
      <c r="B96" s="10" t="s">
        <v>265</v>
      </c>
      <c r="C96" s="3" t="s">
        <v>55</v>
      </c>
      <c r="D96" s="7">
        <f>100*0.714</f>
        <v>71.399999999999991</v>
      </c>
      <c r="E96" s="9"/>
      <c r="F96" s="9"/>
      <c r="G96" s="48"/>
    </row>
    <row r="97" spans="1:7" x14ac:dyDescent="0.25">
      <c r="A97" s="49">
        <f t="shared" si="1"/>
        <v>89</v>
      </c>
      <c r="B97" s="10" t="s">
        <v>266</v>
      </c>
      <c r="C97" s="3" t="s">
        <v>55</v>
      </c>
      <c r="D97" s="7">
        <f t="shared" ref="D97:D99" si="2">100*0.714</f>
        <v>71.399999999999991</v>
      </c>
      <c r="E97" s="9"/>
      <c r="F97" s="9"/>
      <c r="G97" s="48"/>
    </row>
    <row r="98" spans="1:7" ht="31.5" x14ac:dyDescent="0.25">
      <c r="A98" s="49">
        <f t="shared" si="1"/>
        <v>90</v>
      </c>
      <c r="B98" s="10" t="s">
        <v>267</v>
      </c>
      <c r="C98" s="3" t="s">
        <v>55</v>
      </c>
      <c r="D98" s="7">
        <f t="shared" si="2"/>
        <v>71.399999999999991</v>
      </c>
      <c r="E98" s="9"/>
      <c r="F98" s="9"/>
      <c r="G98" s="48"/>
    </row>
    <row r="99" spans="1:7" ht="31.5" x14ac:dyDescent="0.25">
      <c r="A99" s="49">
        <f t="shared" si="1"/>
        <v>91</v>
      </c>
      <c r="B99" s="10" t="s">
        <v>268</v>
      </c>
      <c r="C99" s="3" t="s">
        <v>55</v>
      </c>
      <c r="D99" s="7">
        <f t="shared" si="2"/>
        <v>71.399999999999991</v>
      </c>
      <c r="E99" s="9"/>
      <c r="F99" s="9"/>
      <c r="G99" s="48"/>
    </row>
    <row r="100" spans="1:7" x14ac:dyDescent="0.25">
      <c r="A100" s="49">
        <f t="shared" si="1"/>
        <v>92</v>
      </c>
      <c r="B100" s="86" t="s">
        <v>61</v>
      </c>
      <c r="C100" s="86"/>
      <c r="D100" s="86"/>
      <c r="E100" s="86"/>
      <c r="F100" s="86"/>
      <c r="G100" s="87"/>
    </row>
    <row r="101" spans="1:7" x14ac:dyDescent="0.25">
      <c r="A101" s="49">
        <f t="shared" si="1"/>
        <v>93</v>
      </c>
      <c r="B101" s="10" t="s">
        <v>269</v>
      </c>
      <c r="C101" s="3" t="s">
        <v>58</v>
      </c>
      <c r="D101" s="7">
        <v>0.217</v>
      </c>
      <c r="E101" s="9"/>
      <c r="F101" s="9"/>
      <c r="G101" s="48"/>
    </row>
    <row r="102" spans="1:7" ht="31.5" x14ac:dyDescent="0.25">
      <c r="A102" s="49">
        <f t="shared" si="1"/>
        <v>94</v>
      </c>
      <c r="B102" s="10" t="s">
        <v>270</v>
      </c>
      <c r="C102" s="3" t="s">
        <v>58</v>
      </c>
      <c r="D102" s="7">
        <v>0.31</v>
      </c>
      <c r="E102" s="9"/>
      <c r="F102" s="9"/>
      <c r="G102" s="48"/>
    </row>
    <row r="103" spans="1:7" ht="31.5" x14ac:dyDescent="0.25">
      <c r="A103" s="49">
        <f t="shared" si="1"/>
        <v>95</v>
      </c>
      <c r="B103" s="10" t="s">
        <v>271</v>
      </c>
      <c r="C103" s="3" t="s">
        <v>149</v>
      </c>
      <c r="D103" s="7">
        <f>100*0.031</f>
        <v>3.1</v>
      </c>
      <c r="E103" s="9"/>
      <c r="F103" s="9"/>
      <c r="G103" s="48"/>
    </row>
    <row r="104" spans="1:7" ht="31.5" x14ac:dyDescent="0.25">
      <c r="A104" s="49">
        <f t="shared" si="1"/>
        <v>96</v>
      </c>
      <c r="B104" s="10" t="s">
        <v>272</v>
      </c>
      <c r="C104" s="3" t="s">
        <v>149</v>
      </c>
      <c r="D104" s="7">
        <f>100*0.031</f>
        <v>3.1</v>
      </c>
      <c r="E104" s="9"/>
      <c r="F104" s="9"/>
      <c r="G104" s="48"/>
    </row>
    <row r="105" spans="1:7" x14ac:dyDescent="0.25">
      <c r="A105" s="49">
        <f t="shared" si="1"/>
        <v>97</v>
      </c>
      <c r="B105" s="10" t="s">
        <v>273</v>
      </c>
      <c r="C105" s="3" t="s">
        <v>57</v>
      </c>
      <c r="D105" s="7">
        <v>8.6800000000000002E-3</v>
      </c>
      <c r="E105" s="9"/>
      <c r="F105" s="9"/>
      <c r="G105" s="48"/>
    </row>
    <row r="106" spans="1:7" ht="31.5" x14ac:dyDescent="0.25">
      <c r="A106" s="49">
        <f t="shared" si="1"/>
        <v>98</v>
      </c>
      <c r="B106" s="5" t="s">
        <v>476</v>
      </c>
      <c r="C106" s="3" t="s">
        <v>149</v>
      </c>
      <c r="D106" s="7">
        <f>100*0.031</f>
        <v>3.1</v>
      </c>
      <c r="E106" s="9"/>
      <c r="F106" s="9"/>
      <c r="G106" s="48"/>
    </row>
    <row r="107" spans="1:7" ht="47.25" x14ac:dyDescent="0.25">
      <c r="A107" s="49">
        <f t="shared" si="1"/>
        <v>99</v>
      </c>
      <c r="B107" s="10" t="s">
        <v>274</v>
      </c>
      <c r="C107" s="3" t="s">
        <v>55</v>
      </c>
      <c r="D107" s="7">
        <f>100*2.54</f>
        <v>254</v>
      </c>
      <c r="E107" s="9"/>
      <c r="F107" s="9"/>
      <c r="G107" s="48"/>
    </row>
    <row r="108" spans="1:7" s="14" customFormat="1" x14ac:dyDescent="0.2">
      <c r="A108" s="49">
        <f t="shared" si="1"/>
        <v>100</v>
      </c>
      <c r="B108" s="11" t="s">
        <v>249</v>
      </c>
      <c r="C108" s="12"/>
      <c r="D108" s="13"/>
      <c r="E108" s="13"/>
      <c r="F108" s="13"/>
      <c r="G108" s="44"/>
    </row>
    <row r="109" spans="1:7" s="14" customFormat="1" x14ac:dyDescent="0.2">
      <c r="A109" s="49">
        <f t="shared" si="1"/>
        <v>101</v>
      </c>
      <c r="B109" s="86" t="s">
        <v>485</v>
      </c>
      <c r="C109" s="86"/>
      <c r="D109" s="86"/>
      <c r="E109" s="86"/>
      <c r="F109" s="86"/>
      <c r="G109" s="87"/>
    </row>
    <row r="110" spans="1:7" s="14" customFormat="1" ht="63" x14ac:dyDescent="0.2">
      <c r="A110" s="49">
        <f t="shared" si="1"/>
        <v>102</v>
      </c>
      <c r="B110" s="29" t="s">
        <v>461</v>
      </c>
      <c r="C110" s="32" t="s">
        <v>55</v>
      </c>
      <c r="D110" s="31">
        <v>35</v>
      </c>
      <c r="E110" s="9"/>
      <c r="F110" s="9"/>
      <c r="G110" s="48"/>
    </row>
    <row r="111" spans="1:7" s="14" customFormat="1" ht="63" x14ac:dyDescent="0.2">
      <c r="A111" s="49">
        <f t="shared" si="1"/>
        <v>103</v>
      </c>
      <c r="B111" s="29" t="s">
        <v>464</v>
      </c>
      <c r="C111" s="30" t="s">
        <v>11</v>
      </c>
      <c r="D111" s="31">
        <v>2</v>
      </c>
      <c r="E111" s="9"/>
      <c r="F111" s="9"/>
      <c r="G111" s="48"/>
    </row>
    <row r="112" spans="1:7" s="14" customFormat="1" ht="47.25" x14ac:dyDescent="0.2">
      <c r="A112" s="49">
        <f t="shared" si="1"/>
        <v>104</v>
      </c>
      <c r="B112" s="29" t="s">
        <v>463</v>
      </c>
      <c r="C112" s="30" t="s">
        <v>11</v>
      </c>
      <c r="D112" s="31">
        <v>1</v>
      </c>
      <c r="E112" s="9"/>
      <c r="F112" s="9"/>
      <c r="G112" s="48"/>
    </row>
    <row r="113" spans="1:7" s="14" customFormat="1" ht="31.5" x14ac:dyDescent="0.2">
      <c r="A113" s="49">
        <f t="shared" si="1"/>
        <v>105</v>
      </c>
      <c r="B113" s="29" t="s">
        <v>465</v>
      </c>
      <c r="C113" s="30" t="s">
        <v>11</v>
      </c>
      <c r="D113" s="31">
        <v>4</v>
      </c>
      <c r="E113" s="9"/>
      <c r="F113" s="9"/>
      <c r="G113" s="48"/>
    </row>
    <row r="114" spans="1:7" s="14" customFormat="1" ht="31.5" x14ac:dyDescent="0.2">
      <c r="A114" s="49">
        <f t="shared" si="1"/>
        <v>106</v>
      </c>
      <c r="B114" s="29" t="s">
        <v>466</v>
      </c>
      <c r="C114" s="30" t="s">
        <v>11</v>
      </c>
      <c r="D114" s="31">
        <v>2</v>
      </c>
      <c r="E114" s="9"/>
      <c r="F114" s="9"/>
      <c r="G114" s="48"/>
    </row>
    <row r="115" spans="1:7" s="14" customFormat="1" ht="78.75" x14ac:dyDescent="0.2">
      <c r="A115" s="49">
        <f t="shared" si="1"/>
        <v>107</v>
      </c>
      <c r="B115" s="33" t="s">
        <v>467</v>
      </c>
      <c r="C115" s="30" t="s">
        <v>11</v>
      </c>
      <c r="D115" s="31">
        <v>2</v>
      </c>
      <c r="E115" s="9"/>
      <c r="F115" s="9"/>
      <c r="G115" s="48"/>
    </row>
    <row r="116" spans="1:7" s="14" customFormat="1" ht="63" x14ac:dyDescent="0.2">
      <c r="A116" s="49">
        <f t="shared" si="1"/>
        <v>108</v>
      </c>
      <c r="B116" s="29" t="s">
        <v>468</v>
      </c>
      <c r="C116" s="30" t="s">
        <v>55</v>
      </c>
      <c r="D116" s="31">
        <v>17.5</v>
      </c>
      <c r="E116" s="9"/>
      <c r="F116" s="9"/>
      <c r="G116" s="48"/>
    </row>
    <row r="117" spans="1:7" s="14" customFormat="1" x14ac:dyDescent="0.2">
      <c r="A117" s="49">
        <f t="shared" si="1"/>
        <v>109</v>
      </c>
      <c r="B117" s="11" t="s">
        <v>249</v>
      </c>
      <c r="C117" s="12"/>
      <c r="D117" s="13"/>
      <c r="E117" s="13"/>
      <c r="F117" s="13"/>
      <c r="G117" s="44"/>
    </row>
    <row r="118" spans="1:7" x14ac:dyDescent="0.25">
      <c r="A118" s="49">
        <f t="shared" si="1"/>
        <v>110</v>
      </c>
      <c r="B118" s="86" t="s">
        <v>486</v>
      </c>
      <c r="C118" s="86"/>
      <c r="D118" s="86"/>
      <c r="E118" s="86"/>
      <c r="F118" s="86"/>
      <c r="G118" s="87"/>
    </row>
    <row r="119" spans="1:7" x14ac:dyDescent="0.25">
      <c r="A119" s="49">
        <f t="shared" si="1"/>
        <v>111</v>
      </c>
      <c r="B119" s="86" t="s">
        <v>62</v>
      </c>
      <c r="C119" s="86"/>
      <c r="D119" s="86"/>
      <c r="E119" s="86"/>
      <c r="F119" s="86"/>
      <c r="G119" s="87"/>
    </row>
    <row r="120" spans="1:7" ht="31.5" x14ac:dyDescent="0.25">
      <c r="A120" s="49">
        <f t="shared" si="1"/>
        <v>112</v>
      </c>
      <c r="B120" s="5" t="s">
        <v>462</v>
      </c>
      <c r="C120" s="3" t="s">
        <v>55</v>
      </c>
      <c r="D120" s="7">
        <v>70</v>
      </c>
      <c r="E120" s="9"/>
      <c r="F120" s="9"/>
      <c r="G120" s="48"/>
    </row>
    <row r="121" spans="1:7" x14ac:dyDescent="0.25">
      <c r="A121" s="49">
        <f t="shared" si="1"/>
        <v>113</v>
      </c>
      <c r="B121" s="86" t="s">
        <v>63</v>
      </c>
      <c r="C121" s="86"/>
      <c r="D121" s="86"/>
      <c r="E121" s="86"/>
      <c r="F121" s="86"/>
      <c r="G121" s="87"/>
    </row>
    <row r="122" spans="1:7" ht="31.5" x14ac:dyDescent="0.25">
      <c r="A122" s="49">
        <f t="shared" si="1"/>
        <v>114</v>
      </c>
      <c r="B122" s="10" t="s">
        <v>275</v>
      </c>
      <c r="C122" s="3" t="s">
        <v>58</v>
      </c>
      <c r="D122" s="7">
        <v>16.98</v>
      </c>
      <c r="E122" s="9"/>
      <c r="F122" s="9"/>
      <c r="G122" s="48"/>
    </row>
    <row r="123" spans="1:7" x14ac:dyDescent="0.25">
      <c r="A123" s="49">
        <f t="shared" si="1"/>
        <v>115</v>
      </c>
      <c r="B123" s="10" t="s">
        <v>276</v>
      </c>
      <c r="C123" s="3" t="s">
        <v>57</v>
      </c>
      <c r="D123" s="7">
        <v>2.6980000000000001E-2</v>
      </c>
      <c r="E123" s="9"/>
      <c r="F123" s="9"/>
      <c r="G123" s="48"/>
    </row>
    <row r="124" spans="1:7" x14ac:dyDescent="0.25">
      <c r="A124" s="49">
        <f t="shared" si="1"/>
        <v>116</v>
      </c>
      <c r="B124" s="86" t="s">
        <v>64</v>
      </c>
      <c r="C124" s="86"/>
      <c r="D124" s="86"/>
      <c r="E124" s="86"/>
      <c r="F124" s="86"/>
      <c r="G124" s="87"/>
    </row>
    <row r="125" spans="1:7" ht="78.75" x14ac:dyDescent="0.25">
      <c r="A125" s="49">
        <f t="shared" si="1"/>
        <v>117</v>
      </c>
      <c r="B125" s="10" t="s">
        <v>277</v>
      </c>
      <c r="C125" s="3" t="s">
        <v>55</v>
      </c>
      <c r="D125" s="7">
        <f>100*0.136</f>
        <v>13.600000000000001</v>
      </c>
      <c r="E125" s="9"/>
      <c r="F125" s="9"/>
      <c r="G125" s="48"/>
    </row>
    <row r="126" spans="1:7" x14ac:dyDescent="0.25">
      <c r="A126" s="49">
        <f t="shared" si="1"/>
        <v>118</v>
      </c>
      <c r="B126" s="86" t="s">
        <v>65</v>
      </c>
      <c r="C126" s="86"/>
      <c r="D126" s="86"/>
      <c r="E126" s="86"/>
      <c r="F126" s="86"/>
      <c r="G126" s="87"/>
    </row>
    <row r="127" spans="1:7" ht="78.75" x14ac:dyDescent="0.25">
      <c r="A127" s="49">
        <f t="shared" si="1"/>
        <v>119</v>
      </c>
      <c r="B127" s="10" t="s">
        <v>278</v>
      </c>
      <c r="C127" s="3" t="s">
        <v>55</v>
      </c>
      <c r="D127" s="7">
        <f>2.149*100</f>
        <v>214.9</v>
      </c>
      <c r="E127" s="9"/>
      <c r="F127" s="9"/>
      <c r="G127" s="48"/>
    </row>
    <row r="128" spans="1:7" x14ac:dyDescent="0.25">
      <c r="A128" s="49">
        <f t="shared" si="1"/>
        <v>120</v>
      </c>
      <c r="B128" s="86" t="s">
        <v>66</v>
      </c>
      <c r="C128" s="86"/>
      <c r="D128" s="86"/>
      <c r="E128" s="86"/>
      <c r="F128" s="86"/>
      <c r="G128" s="87"/>
    </row>
    <row r="129" spans="1:7" ht="63" x14ac:dyDescent="0.25">
      <c r="A129" s="49">
        <f t="shared" si="1"/>
        <v>121</v>
      </c>
      <c r="B129" s="10" t="s">
        <v>279</v>
      </c>
      <c r="C129" s="3" t="s">
        <v>55</v>
      </c>
      <c r="D129" s="7">
        <f>100*0.622</f>
        <v>62.2</v>
      </c>
      <c r="E129" s="9"/>
      <c r="F129" s="9"/>
      <c r="G129" s="48"/>
    </row>
    <row r="130" spans="1:7" s="14" customFormat="1" x14ac:dyDescent="0.2">
      <c r="A130" s="49">
        <f t="shared" si="1"/>
        <v>122</v>
      </c>
      <c r="B130" s="11" t="s">
        <v>249</v>
      </c>
      <c r="C130" s="12"/>
      <c r="D130" s="13"/>
      <c r="E130" s="13"/>
      <c r="F130" s="13"/>
      <c r="G130" s="44"/>
    </row>
    <row r="131" spans="1:7" x14ac:dyDescent="0.25">
      <c r="A131" s="49">
        <f t="shared" si="1"/>
        <v>123</v>
      </c>
      <c r="B131" s="86" t="s">
        <v>487</v>
      </c>
      <c r="C131" s="86"/>
      <c r="D131" s="86"/>
      <c r="E131" s="86"/>
      <c r="F131" s="86"/>
      <c r="G131" s="87"/>
    </row>
    <row r="132" spans="1:7" x14ac:dyDescent="0.25">
      <c r="A132" s="49">
        <f t="shared" si="1"/>
        <v>124</v>
      </c>
      <c r="B132" s="10" t="s">
        <v>280</v>
      </c>
      <c r="C132" s="3" t="s">
        <v>22</v>
      </c>
      <c r="D132" s="7">
        <v>30</v>
      </c>
      <c r="E132" s="9"/>
      <c r="F132" s="9"/>
      <c r="G132" s="48"/>
    </row>
    <row r="133" spans="1:7" ht="31.5" x14ac:dyDescent="0.25">
      <c r="A133" s="49">
        <f t="shared" si="1"/>
        <v>125</v>
      </c>
      <c r="B133" s="10" t="s">
        <v>281</v>
      </c>
      <c r="C133" s="3" t="s">
        <v>55</v>
      </c>
      <c r="D133" s="7">
        <f>100*0.029</f>
        <v>2.9000000000000004</v>
      </c>
      <c r="E133" s="9"/>
      <c r="F133" s="9"/>
      <c r="G133" s="48"/>
    </row>
    <row r="134" spans="1:7" ht="31.5" x14ac:dyDescent="0.25">
      <c r="A134" s="49">
        <f t="shared" si="1"/>
        <v>126</v>
      </c>
      <c r="B134" s="10" t="s">
        <v>282</v>
      </c>
      <c r="C134" s="3" t="s">
        <v>55</v>
      </c>
      <c r="D134" s="7">
        <f>100*9.012</f>
        <v>901.2</v>
      </c>
      <c r="E134" s="9"/>
      <c r="F134" s="9"/>
      <c r="G134" s="48"/>
    </row>
    <row r="135" spans="1:7" ht="31.5" x14ac:dyDescent="0.25">
      <c r="A135" s="49">
        <f t="shared" si="1"/>
        <v>127</v>
      </c>
      <c r="B135" s="10" t="s">
        <v>283</v>
      </c>
      <c r="C135" s="3" t="s">
        <v>55</v>
      </c>
      <c r="D135" s="7">
        <f>100*9.012</f>
        <v>901.2</v>
      </c>
      <c r="E135" s="9"/>
      <c r="F135" s="9"/>
      <c r="G135" s="48"/>
    </row>
    <row r="136" spans="1:7" x14ac:dyDescent="0.25">
      <c r="A136" s="49">
        <f t="shared" si="1"/>
        <v>128</v>
      </c>
      <c r="B136" s="86" t="s">
        <v>68</v>
      </c>
      <c r="C136" s="86"/>
      <c r="D136" s="86"/>
      <c r="E136" s="86"/>
      <c r="F136" s="86"/>
      <c r="G136" s="87"/>
    </row>
    <row r="137" spans="1:7" x14ac:dyDescent="0.25">
      <c r="A137" s="49">
        <f t="shared" si="1"/>
        <v>129</v>
      </c>
      <c r="B137" s="10" t="s">
        <v>284</v>
      </c>
      <c r="C137" s="3" t="s">
        <v>57</v>
      </c>
      <c r="D137" s="7">
        <v>0.80242000000000002</v>
      </c>
      <c r="E137" s="9"/>
      <c r="F137" s="9"/>
      <c r="G137" s="48"/>
    </row>
    <row r="138" spans="1:7" x14ac:dyDescent="0.25">
      <c r="A138" s="49">
        <f t="shared" si="1"/>
        <v>130</v>
      </c>
      <c r="B138" s="10" t="s">
        <v>285</v>
      </c>
      <c r="C138" s="3" t="s">
        <v>57</v>
      </c>
      <c r="D138" s="7">
        <v>0.58975999999999995</v>
      </c>
      <c r="E138" s="9"/>
      <c r="F138" s="9"/>
      <c r="G138" s="48"/>
    </row>
    <row r="139" spans="1:7" ht="31.5" x14ac:dyDescent="0.25">
      <c r="A139" s="49">
        <f t="shared" ref="A139:A202" si="3">A138+1</f>
        <v>131</v>
      </c>
      <c r="B139" s="10" t="s">
        <v>282</v>
      </c>
      <c r="C139" s="3" t="s">
        <v>55</v>
      </c>
      <c r="D139" s="7">
        <f>100*0.403732</f>
        <v>40.373199999999997</v>
      </c>
      <c r="E139" s="9"/>
      <c r="F139" s="9"/>
      <c r="G139" s="48"/>
    </row>
    <row r="140" spans="1:7" ht="31.5" x14ac:dyDescent="0.25">
      <c r="A140" s="49">
        <f t="shared" si="3"/>
        <v>132</v>
      </c>
      <c r="B140" s="10" t="s">
        <v>283</v>
      </c>
      <c r="C140" s="3" t="s">
        <v>55</v>
      </c>
      <c r="D140" s="7">
        <f>100*0.403732</f>
        <v>40.373199999999997</v>
      </c>
      <c r="E140" s="9"/>
      <c r="F140" s="9"/>
      <c r="G140" s="48"/>
    </row>
    <row r="141" spans="1:7" x14ac:dyDescent="0.25">
      <c r="A141" s="49">
        <f t="shared" si="3"/>
        <v>133</v>
      </c>
      <c r="B141" s="86" t="s">
        <v>69</v>
      </c>
      <c r="C141" s="86"/>
      <c r="D141" s="86"/>
      <c r="E141" s="86"/>
      <c r="F141" s="86"/>
      <c r="G141" s="87"/>
    </row>
    <row r="142" spans="1:7" x14ac:dyDescent="0.25">
      <c r="A142" s="49">
        <f t="shared" si="3"/>
        <v>134</v>
      </c>
      <c r="B142" s="10" t="s">
        <v>284</v>
      </c>
      <c r="C142" s="3" t="s">
        <v>57</v>
      </c>
      <c r="D142" s="7">
        <v>0.75133000000000005</v>
      </c>
      <c r="E142" s="9"/>
      <c r="F142" s="9"/>
      <c r="G142" s="48"/>
    </row>
    <row r="143" spans="1:7" s="14" customFormat="1" x14ac:dyDescent="0.2">
      <c r="A143" s="49">
        <f t="shared" si="3"/>
        <v>135</v>
      </c>
      <c r="B143" s="11" t="s">
        <v>249</v>
      </c>
      <c r="C143" s="12"/>
      <c r="D143" s="13"/>
      <c r="E143" s="13"/>
      <c r="F143" s="13"/>
      <c r="G143" s="44"/>
    </row>
    <row r="144" spans="1:7" x14ac:dyDescent="0.25">
      <c r="A144" s="49">
        <f t="shared" si="3"/>
        <v>136</v>
      </c>
      <c r="B144" s="86" t="s">
        <v>488</v>
      </c>
      <c r="C144" s="86"/>
      <c r="D144" s="86"/>
      <c r="E144" s="86"/>
      <c r="F144" s="86"/>
      <c r="G144" s="87"/>
    </row>
    <row r="145" spans="1:7" x14ac:dyDescent="0.25">
      <c r="A145" s="49">
        <f t="shared" si="3"/>
        <v>137</v>
      </c>
      <c r="B145" s="86" t="s">
        <v>70</v>
      </c>
      <c r="C145" s="86"/>
      <c r="D145" s="86"/>
      <c r="E145" s="86"/>
      <c r="F145" s="86"/>
      <c r="G145" s="87"/>
    </row>
    <row r="146" spans="1:7" ht="31.5" x14ac:dyDescent="0.25">
      <c r="A146" s="49">
        <f t="shared" si="3"/>
        <v>138</v>
      </c>
      <c r="B146" s="10" t="s">
        <v>293</v>
      </c>
      <c r="C146" s="3" t="s">
        <v>55</v>
      </c>
      <c r="D146" s="7">
        <f>100*0.37569</f>
        <v>37.569000000000003</v>
      </c>
      <c r="E146" s="9"/>
      <c r="F146" s="9"/>
      <c r="G146" s="48"/>
    </row>
    <row r="147" spans="1:7" x14ac:dyDescent="0.25">
      <c r="A147" s="49">
        <f t="shared" si="3"/>
        <v>139</v>
      </c>
      <c r="B147" s="86" t="s">
        <v>141</v>
      </c>
      <c r="C147" s="86"/>
      <c r="D147" s="86"/>
      <c r="E147" s="86"/>
      <c r="F147" s="86"/>
      <c r="G147" s="87"/>
    </row>
    <row r="148" spans="1:7" ht="47.25" x14ac:dyDescent="0.25">
      <c r="A148" s="49">
        <f t="shared" si="3"/>
        <v>140</v>
      </c>
      <c r="B148" s="10" t="s">
        <v>168</v>
      </c>
      <c r="C148" s="3" t="s">
        <v>55</v>
      </c>
      <c r="D148" s="7">
        <v>9.4499999999999993</v>
      </c>
      <c r="E148" s="9"/>
      <c r="F148" s="9"/>
      <c r="G148" s="48"/>
    </row>
    <row r="149" spans="1:7" x14ac:dyDescent="0.25">
      <c r="A149" s="49">
        <f t="shared" si="3"/>
        <v>141</v>
      </c>
      <c r="B149" s="86" t="s">
        <v>71</v>
      </c>
      <c r="C149" s="86"/>
      <c r="D149" s="86"/>
      <c r="E149" s="86"/>
      <c r="F149" s="86"/>
      <c r="G149" s="87"/>
    </row>
    <row r="150" spans="1:7" ht="47.25" x14ac:dyDescent="0.25">
      <c r="A150" s="49">
        <f t="shared" si="3"/>
        <v>142</v>
      </c>
      <c r="B150" s="10" t="s">
        <v>292</v>
      </c>
      <c r="C150" s="3" t="s">
        <v>55</v>
      </c>
      <c r="D150" s="7">
        <v>8.19</v>
      </c>
      <c r="E150" s="9"/>
      <c r="F150" s="9"/>
      <c r="G150" s="48"/>
    </row>
    <row r="151" spans="1:7" x14ac:dyDescent="0.25">
      <c r="A151" s="49">
        <f t="shared" si="3"/>
        <v>143</v>
      </c>
      <c r="B151" s="86" t="s">
        <v>72</v>
      </c>
      <c r="C151" s="86"/>
      <c r="D151" s="86"/>
      <c r="E151" s="86"/>
      <c r="F151" s="86"/>
      <c r="G151" s="87"/>
    </row>
    <row r="152" spans="1:7" ht="47.25" x14ac:dyDescent="0.25">
      <c r="A152" s="49">
        <f t="shared" si="3"/>
        <v>144</v>
      </c>
      <c r="B152" s="10" t="s">
        <v>294</v>
      </c>
      <c r="C152" s="3" t="s">
        <v>55</v>
      </c>
      <c r="D152" s="7">
        <v>20.16</v>
      </c>
      <c r="E152" s="9"/>
      <c r="F152" s="9"/>
      <c r="G152" s="48"/>
    </row>
    <row r="153" spans="1:7" ht="47.25" x14ac:dyDescent="0.25">
      <c r="A153" s="49">
        <f t="shared" si="3"/>
        <v>145</v>
      </c>
      <c r="B153" s="10" t="s">
        <v>291</v>
      </c>
      <c r="C153" s="3" t="s">
        <v>55</v>
      </c>
      <c r="D153" s="7">
        <v>11.34</v>
      </c>
      <c r="E153" s="9"/>
      <c r="F153" s="9"/>
      <c r="G153" s="48"/>
    </row>
    <row r="154" spans="1:7" x14ac:dyDescent="0.25">
      <c r="A154" s="49">
        <f t="shared" si="3"/>
        <v>146</v>
      </c>
      <c r="B154" s="86" t="s">
        <v>73</v>
      </c>
      <c r="C154" s="86"/>
      <c r="D154" s="86"/>
      <c r="E154" s="86"/>
      <c r="F154" s="86"/>
      <c r="G154" s="87"/>
    </row>
    <row r="155" spans="1:7" ht="31.5" x14ac:dyDescent="0.25">
      <c r="A155" s="49">
        <f t="shared" si="3"/>
        <v>147</v>
      </c>
      <c r="B155" s="10" t="s">
        <v>167</v>
      </c>
      <c r="C155" s="3" t="s">
        <v>11</v>
      </c>
      <c r="D155" s="7">
        <v>3</v>
      </c>
      <c r="E155" s="9"/>
      <c r="F155" s="9"/>
      <c r="G155" s="48"/>
    </row>
    <row r="156" spans="1:7" x14ac:dyDescent="0.25">
      <c r="A156" s="49">
        <f t="shared" si="3"/>
        <v>148</v>
      </c>
      <c r="B156" s="86" t="s">
        <v>142</v>
      </c>
      <c r="C156" s="86"/>
      <c r="D156" s="86"/>
      <c r="E156" s="86"/>
      <c r="F156" s="86"/>
      <c r="G156" s="87"/>
    </row>
    <row r="157" spans="1:7" ht="47.25" x14ac:dyDescent="0.25">
      <c r="A157" s="49">
        <f t="shared" si="3"/>
        <v>149</v>
      </c>
      <c r="B157" s="10" t="s">
        <v>290</v>
      </c>
      <c r="C157" s="3" t="s">
        <v>55</v>
      </c>
      <c r="D157" s="7">
        <v>3.78</v>
      </c>
      <c r="E157" s="9"/>
      <c r="F157" s="9"/>
      <c r="G157" s="48"/>
    </row>
    <row r="158" spans="1:7" x14ac:dyDescent="0.25">
      <c r="A158" s="49">
        <f t="shared" si="3"/>
        <v>150</v>
      </c>
      <c r="B158" s="86" t="s">
        <v>489</v>
      </c>
      <c r="C158" s="86"/>
      <c r="D158" s="86"/>
      <c r="E158" s="86"/>
      <c r="F158" s="86"/>
      <c r="G158" s="87"/>
    </row>
    <row r="159" spans="1:7" ht="63" x14ac:dyDescent="0.25">
      <c r="A159" s="49">
        <f t="shared" si="3"/>
        <v>151</v>
      </c>
      <c r="B159" s="10" t="s">
        <v>289</v>
      </c>
      <c r="C159" s="3" t="s">
        <v>55</v>
      </c>
      <c r="D159" s="7">
        <v>11.6</v>
      </c>
      <c r="E159" s="9"/>
      <c r="F159" s="9"/>
      <c r="G159" s="48"/>
    </row>
    <row r="160" spans="1:7" ht="78.75" x14ac:dyDescent="0.25">
      <c r="A160" s="49">
        <f t="shared" si="3"/>
        <v>152</v>
      </c>
      <c r="B160" s="10" t="s">
        <v>288</v>
      </c>
      <c r="C160" s="3" t="s">
        <v>55</v>
      </c>
      <c r="D160" s="7">
        <v>2.61</v>
      </c>
      <c r="E160" s="9"/>
      <c r="F160" s="9"/>
      <c r="G160" s="48"/>
    </row>
    <row r="161" spans="1:7" ht="47.25" x14ac:dyDescent="0.25">
      <c r="A161" s="49">
        <f t="shared" si="3"/>
        <v>153</v>
      </c>
      <c r="B161" s="10" t="s">
        <v>287</v>
      </c>
      <c r="C161" s="3" t="s">
        <v>55</v>
      </c>
      <c r="D161" s="7">
        <f>100*0.276</f>
        <v>27.6</v>
      </c>
      <c r="E161" s="9"/>
      <c r="F161" s="9"/>
      <c r="G161" s="48"/>
    </row>
    <row r="162" spans="1:7" x14ac:dyDescent="0.25">
      <c r="A162" s="49">
        <f t="shared" si="3"/>
        <v>154</v>
      </c>
      <c r="B162" s="10" t="s">
        <v>286</v>
      </c>
      <c r="C162" s="4" t="s">
        <v>471</v>
      </c>
      <c r="D162" s="7">
        <v>6.6</v>
      </c>
      <c r="E162" s="9"/>
      <c r="F162" s="9"/>
      <c r="G162" s="48"/>
    </row>
    <row r="163" spans="1:7" s="14" customFormat="1" x14ac:dyDescent="0.2">
      <c r="A163" s="49">
        <f t="shared" si="3"/>
        <v>155</v>
      </c>
      <c r="B163" s="11" t="s">
        <v>249</v>
      </c>
      <c r="C163" s="12"/>
      <c r="D163" s="13"/>
      <c r="E163" s="13"/>
      <c r="F163" s="13"/>
      <c r="G163" s="44"/>
    </row>
    <row r="164" spans="1:7" x14ac:dyDescent="0.25">
      <c r="A164" s="49">
        <f t="shared" si="3"/>
        <v>156</v>
      </c>
      <c r="B164" s="86" t="s">
        <v>490</v>
      </c>
      <c r="C164" s="86"/>
      <c r="D164" s="86"/>
      <c r="E164" s="86"/>
      <c r="F164" s="86"/>
      <c r="G164" s="87"/>
    </row>
    <row r="165" spans="1:7" x14ac:dyDescent="0.25">
      <c r="A165" s="49">
        <f t="shared" si="3"/>
        <v>157</v>
      </c>
      <c r="B165" s="86" t="s">
        <v>117</v>
      </c>
      <c r="C165" s="86"/>
      <c r="D165" s="86"/>
      <c r="E165" s="86"/>
      <c r="F165" s="86"/>
      <c r="G165" s="87"/>
    </row>
    <row r="166" spans="1:7" x14ac:dyDescent="0.25">
      <c r="A166" s="49">
        <f t="shared" si="3"/>
        <v>158</v>
      </c>
      <c r="B166" s="10" t="s">
        <v>295</v>
      </c>
      <c r="C166" s="3" t="s">
        <v>11</v>
      </c>
      <c r="D166" s="7">
        <v>4</v>
      </c>
      <c r="E166" s="9"/>
      <c r="F166" s="9"/>
      <c r="G166" s="48"/>
    </row>
    <row r="167" spans="1:7" ht="47.25" x14ac:dyDescent="0.25">
      <c r="A167" s="49">
        <f t="shared" si="3"/>
        <v>159</v>
      </c>
      <c r="B167" s="10" t="s">
        <v>296</v>
      </c>
      <c r="C167" s="3" t="s">
        <v>11</v>
      </c>
      <c r="D167" s="7">
        <v>28</v>
      </c>
      <c r="E167" s="9"/>
      <c r="F167" s="9"/>
      <c r="G167" s="48"/>
    </row>
    <row r="168" spans="1:7" x14ac:dyDescent="0.25">
      <c r="A168" s="49">
        <f t="shared" si="3"/>
        <v>160</v>
      </c>
      <c r="B168" s="10" t="s">
        <v>297</v>
      </c>
      <c r="C168" s="3" t="s">
        <v>11</v>
      </c>
      <c r="D168" s="7">
        <v>4</v>
      </c>
      <c r="E168" s="9"/>
      <c r="F168" s="9"/>
      <c r="G168" s="48"/>
    </row>
    <row r="169" spans="1:7" ht="47.25" x14ac:dyDescent="0.25">
      <c r="A169" s="49">
        <f t="shared" si="3"/>
        <v>161</v>
      </c>
      <c r="B169" s="10" t="s">
        <v>296</v>
      </c>
      <c r="C169" s="3" t="s">
        <v>11</v>
      </c>
      <c r="D169" s="7">
        <v>4</v>
      </c>
      <c r="E169" s="9"/>
      <c r="F169" s="9"/>
      <c r="G169" s="48"/>
    </row>
    <row r="170" spans="1:7" ht="47.25" x14ac:dyDescent="0.25">
      <c r="A170" s="49">
        <f t="shared" si="3"/>
        <v>162</v>
      </c>
      <c r="B170" s="10" t="s">
        <v>298</v>
      </c>
      <c r="C170" s="4" t="s">
        <v>471</v>
      </c>
      <c r="D170" s="7">
        <f>100*0.161</f>
        <v>16.100000000000001</v>
      </c>
      <c r="E170" s="9"/>
      <c r="F170" s="9"/>
      <c r="G170" s="48"/>
    </row>
    <row r="171" spans="1:7" ht="47.25" x14ac:dyDescent="0.25">
      <c r="A171" s="49">
        <f t="shared" si="3"/>
        <v>163</v>
      </c>
      <c r="B171" s="10" t="s">
        <v>299</v>
      </c>
      <c r="C171" s="4" t="s">
        <v>471</v>
      </c>
      <c r="D171" s="7">
        <f>100*0.371</f>
        <v>37.1</v>
      </c>
      <c r="E171" s="9"/>
      <c r="F171" s="9"/>
      <c r="G171" s="48"/>
    </row>
    <row r="172" spans="1:7" ht="47.25" x14ac:dyDescent="0.25">
      <c r="A172" s="49">
        <f t="shared" si="3"/>
        <v>164</v>
      </c>
      <c r="B172" s="10" t="s">
        <v>300</v>
      </c>
      <c r="C172" s="4" t="s">
        <v>471</v>
      </c>
      <c r="D172" s="7">
        <f>100*0.312</f>
        <v>31.2</v>
      </c>
      <c r="E172" s="9"/>
      <c r="F172" s="9"/>
      <c r="G172" s="48"/>
    </row>
    <row r="173" spans="1:7" ht="47.25" x14ac:dyDescent="0.25">
      <c r="A173" s="49">
        <f t="shared" si="3"/>
        <v>165</v>
      </c>
      <c r="B173" s="10" t="s">
        <v>301</v>
      </c>
      <c r="C173" s="4" t="s">
        <v>471</v>
      </c>
      <c r="D173" s="7">
        <f>100*0.025</f>
        <v>2.5</v>
      </c>
      <c r="E173" s="9"/>
      <c r="F173" s="9"/>
      <c r="G173" s="48"/>
    </row>
    <row r="174" spans="1:7" x14ac:dyDescent="0.25">
      <c r="A174" s="49">
        <f t="shared" si="3"/>
        <v>166</v>
      </c>
      <c r="B174" s="86" t="s">
        <v>118</v>
      </c>
      <c r="C174" s="86"/>
      <c r="D174" s="86"/>
      <c r="E174" s="86"/>
      <c r="F174" s="86"/>
      <c r="G174" s="87"/>
    </row>
    <row r="175" spans="1:7" x14ac:dyDescent="0.25">
      <c r="A175" s="49">
        <f t="shared" si="3"/>
        <v>167</v>
      </c>
      <c r="B175" s="10" t="s">
        <v>295</v>
      </c>
      <c r="C175" s="3" t="s">
        <v>11</v>
      </c>
      <c r="D175" s="7">
        <v>4</v>
      </c>
      <c r="E175" s="9"/>
      <c r="F175" s="9"/>
      <c r="G175" s="48"/>
    </row>
    <row r="176" spans="1:7" ht="47.25" x14ac:dyDescent="0.25">
      <c r="A176" s="49">
        <f t="shared" si="3"/>
        <v>168</v>
      </c>
      <c r="B176" s="10" t="s">
        <v>296</v>
      </c>
      <c r="C176" s="3" t="s">
        <v>11</v>
      </c>
      <c r="D176" s="7">
        <v>14</v>
      </c>
      <c r="E176" s="9"/>
      <c r="F176" s="9"/>
      <c r="G176" s="48"/>
    </row>
    <row r="177" spans="1:7" x14ac:dyDescent="0.25">
      <c r="A177" s="49">
        <f t="shared" si="3"/>
        <v>169</v>
      </c>
      <c r="B177" s="10" t="s">
        <v>297</v>
      </c>
      <c r="C177" s="3" t="s">
        <v>11</v>
      </c>
      <c r="D177" s="7">
        <v>4</v>
      </c>
      <c r="E177" s="9"/>
      <c r="F177" s="9"/>
      <c r="G177" s="48"/>
    </row>
    <row r="178" spans="1:7" ht="47.25" x14ac:dyDescent="0.25">
      <c r="A178" s="49">
        <f t="shared" si="3"/>
        <v>170</v>
      </c>
      <c r="B178" s="10" t="s">
        <v>296</v>
      </c>
      <c r="C178" s="3" t="s">
        <v>11</v>
      </c>
      <c r="D178" s="7">
        <v>4</v>
      </c>
      <c r="E178" s="9"/>
      <c r="F178" s="9"/>
      <c r="G178" s="48"/>
    </row>
    <row r="179" spans="1:7" ht="47.25" x14ac:dyDescent="0.25">
      <c r="A179" s="49">
        <f t="shared" si="3"/>
        <v>171</v>
      </c>
      <c r="B179" s="10" t="s">
        <v>298</v>
      </c>
      <c r="C179" s="4" t="s">
        <v>471</v>
      </c>
      <c r="D179" s="7">
        <v>12.1</v>
      </c>
      <c r="E179" s="9"/>
      <c r="F179" s="9"/>
      <c r="G179" s="48"/>
    </row>
    <row r="180" spans="1:7" ht="47.25" x14ac:dyDescent="0.25">
      <c r="A180" s="49">
        <f t="shared" si="3"/>
        <v>172</v>
      </c>
      <c r="B180" s="10" t="s">
        <v>299</v>
      </c>
      <c r="C180" s="4" t="s">
        <v>471</v>
      </c>
      <c r="D180" s="7">
        <v>36.4</v>
      </c>
      <c r="E180" s="9"/>
      <c r="F180" s="9"/>
      <c r="G180" s="48"/>
    </row>
    <row r="181" spans="1:7" ht="47.25" x14ac:dyDescent="0.25">
      <c r="A181" s="49">
        <f t="shared" si="3"/>
        <v>173</v>
      </c>
      <c r="B181" s="10" t="s">
        <v>299</v>
      </c>
      <c r="C181" s="4" t="s">
        <v>471</v>
      </c>
      <c r="D181" s="7">
        <v>30.7</v>
      </c>
      <c r="E181" s="9"/>
      <c r="F181" s="9"/>
      <c r="G181" s="48"/>
    </row>
    <row r="182" spans="1:7" ht="47.25" x14ac:dyDescent="0.25">
      <c r="A182" s="49">
        <f t="shared" si="3"/>
        <v>174</v>
      </c>
      <c r="B182" s="10" t="s">
        <v>301</v>
      </c>
      <c r="C182" s="4" t="s">
        <v>471</v>
      </c>
      <c r="D182" s="7">
        <v>2.5</v>
      </c>
      <c r="E182" s="9"/>
      <c r="F182" s="9"/>
      <c r="G182" s="48"/>
    </row>
    <row r="183" spans="1:7" x14ac:dyDescent="0.25">
      <c r="A183" s="49">
        <f t="shared" si="3"/>
        <v>175</v>
      </c>
      <c r="B183" s="86" t="s">
        <v>119</v>
      </c>
      <c r="C183" s="86"/>
      <c r="D183" s="86"/>
      <c r="E183" s="86"/>
      <c r="F183" s="86"/>
      <c r="G183" s="87"/>
    </row>
    <row r="184" spans="1:7" ht="94.5" x14ac:dyDescent="0.25">
      <c r="A184" s="49">
        <f t="shared" si="3"/>
        <v>176</v>
      </c>
      <c r="B184" s="10" t="s">
        <v>303</v>
      </c>
      <c r="C184" s="3" t="s">
        <v>67</v>
      </c>
      <c r="D184" s="7">
        <v>9</v>
      </c>
      <c r="E184" s="9"/>
      <c r="F184" s="9"/>
      <c r="G184" s="48"/>
    </row>
    <row r="185" spans="1:7" x14ac:dyDescent="0.25">
      <c r="A185" s="49">
        <f t="shared" si="3"/>
        <v>177</v>
      </c>
      <c r="B185" s="10" t="s">
        <v>304</v>
      </c>
      <c r="C185" s="3" t="s">
        <v>67</v>
      </c>
      <c r="D185" s="7">
        <v>10</v>
      </c>
      <c r="E185" s="9"/>
      <c r="F185" s="9"/>
      <c r="G185" s="48"/>
    </row>
    <row r="186" spans="1:7" ht="31.5" x14ac:dyDescent="0.25">
      <c r="A186" s="49">
        <f t="shared" si="3"/>
        <v>178</v>
      </c>
      <c r="B186" s="10" t="s">
        <v>305</v>
      </c>
      <c r="C186" s="4" t="s">
        <v>471</v>
      </c>
      <c r="D186" s="7">
        <v>18.600000000000001</v>
      </c>
      <c r="E186" s="9"/>
      <c r="F186" s="9"/>
      <c r="G186" s="48"/>
    </row>
    <row r="187" spans="1:7" ht="31.5" x14ac:dyDescent="0.25">
      <c r="A187" s="49">
        <f t="shared" si="3"/>
        <v>179</v>
      </c>
      <c r="B187" s="10" t="s">
        <v>306</v>
      </c>
      <c r="C187" s="4" t="s">
        <v>471</v>
      </c>
      <c r="D187" s="7">
        <v>100.3</v>
      </c>
      <c r="E187" s="9"/>
      <c r="F187" s="9"/>
      <c r="G187" s="48"/>
    </row>
    <row r="188" spans="1:7" s="14" customFormat="1" x14ac:dyDescent="0.2">
      <c r="A188" s="49">
        <f t="shared" si="3"/>
        <v>180</v>
      </c>
      <c r="B188" s="11" t="s">
        <v>249</v>
      </c>
      <c r="C188" s="12"/>
      <c r="D188" s="13"/>
      <c r="E188" s="13"/>
      <c r="F188" s="13"/>
      <c r="G188" s="44"/>
    </row>
    <row r="189" spans="1:7" x14ac:dyDescent="0.25">
      <c r="A189" s="49">
        <f t="shared" si="3"/>
        <v>181</v>
      </c>
      <c r="B189" s="86" t="s">
        <v>505</v>
      </c>
      <c r="C189" s="86"/>
      <c r="D189" s="86"/>
      <c r="E189" s="86"/>
      <c r="F189" s="86"/>
      <c r="G189" s="87"/>
    </row>
    <row r="190" spans="1:7" x14ac:dyDescent="0.25">
      <c r="A190" s="49">
        <f t="shared" si="3"/>
        <v>182</v>
      </c>
      <c r="B190" s="86" t="s">
        <v>444</v>
      </c>
      <c r="C190" s="86"/>
      <c r="D190" s="86"/>
      <c r="E190" s="86"/>
      <c r="F190" s="86"/>
      <c r="G190" s="87"/>
    </row>
    <row r="191" spans="1:7" x14ac:dyDescent="0.25">
      <c r="A191" s="49">
        <f t="shared" si="3"/>
        <v>183</v>
      </c>
      <c r="B191" s="53" t="s">
        <v>302</v>
      </c>
      <c r="C191" s="54" t="s">
        <v>11</v>
      </c>
      <c r="D191" s="16">
        <v>2</v>
      </c>
      <c r="E191" s="9"/>
      <c r="F191" s="9"/>
      <c r="G191" s="48"/>
    </row>
    <row r="192" spans="1:7" x14ac:dyDescent="0.25">
      <c r="A192" s="49">
        <f t="shared" si="3"/>
        <v>184</v>
      </c>
      <c r="B192" s="53" t="s">
        <v>123</v>
      </c>
      <c r="C192" s="54" t="s">
        <v>11</v>
      </c>
      <c r="D192" s="16">
        <v>1</v>
      </c>
      <c r="E192" s="9"/>
      <c r="F192" s="9"/>
      <c r="G192" s="48"/>
    </row>
    <row r="193" spans="1:7" x14ac:dyDescent="0.25">
      <c r="A193" s="49">
        <f t="shared" si="3"/>
        <v>185</v>
      </c>
      <c r="B193" s="53" t="s">
        <v>124</v>
      </c>
      <c r="C193" s="54" t="s">
        <v>11</v>
      </c>
      <c r="D193" s="16">
        <v>4</v>
      </c>
      <c r="E193" s="9"/>
      <c r="F193" s="9"/>
      <c r="G193" s="48"/>
    </row>
    <row r="194" spans="1:7" x14ac:dyDescent="0.25">
      <c r="A194" s="49">
        <f t="shared" si="3"/>
        <v>186</v>
      </c>
      <c r="B194" s="53" t="s">
        <v>125</v>
      </c>
      <c r="C194" s="54" t="s">
        <v>11</v>
      </c>
      <c r="D194" s="16">
        <v>2</v>
      </c>
      <c r="E194" s="9"/>
      <c r="F194" s="9"/>
      <c r="G194" s="48"/>
    </row>
    <row r="195" spans="1:7" x14ac:dyDescent="0.25">
      <c r="A195" s="49">
        <f t="shared" si="3"/>
        <v>187</v>
      </c>
      <c r="B195" s="53" t="s">
        <v>126</v>
      </c>
      <c r="C195" s="54" t="s">
        <v>11</v>
      </c>
      <c r="D195" s="16">
        <v>14</v>
      </c>
      <c r="E195" s="9"/>
      <c r="F195" s="9"/>
      <c r="G195" s="48"/>
    </row>
    <row r="196" spans="1:7" x14ac:dyDescent="0.25">
      <c r="A196" s="49">
        <f t="shared" si="3"/>
        <v>188</v>
      </c>
      <c r="B196" s="53" t="s">
        <v>127</v>
      </c>
      <c r="C196" s="54" t="s">
        <v>11</v>
      </c>
      <c r="D196" s="16">
        <v>16</v>
      </c>
      <c r="E196" s="9"/>
      <c r="F196" s="9"/>
      <c r="G196" s="48"/>
    </row>
    <row r="197" spans="1:7" x14ac:dyDescent="0.25">
      <c r="A197" s="49">
        <f t="shared" si="3"/>
        <v>189</v>
      </c>
      <c r="B197" s="19" t="s">
        <v>307</v>
      </c>
      <c r="C197" s="25" t="s">
        <v>11</v>
      </c>
      <c r="D197" s="26">
        <v>4</v>
      </c>
      <c r="E197" s="9"/>
      <c r="F197" s="9"/>
      <c r="G197" s="48"/>
    </row>
    <row r="198" spans="1:7" ht="47.25" x14ac:dyDescent="0.25">
      <c r="A198" s="49">
        <f t="shared" si="3"/>
        <v>190</v>
      </c>
      <c r="B198" s="19" t="s">
        <v>296</v>
      </c>
      <c r="C198" s="25" t="s">
        <v>11</v>
      </c>
      <c r="D198" s="26">
        <v>136</v>
      </c>
      <c r="E198" s="9"/>
      <c r="F198" s="9"/>
      <c r="G198" s="48"/>
    </row>
    <row r="199" spans="1:7" ht="31.5" x14ac:dyDescent="0.25">
      <c r="A199" s="49">
        <f t="shared" si="3"/>
        <v>191</v>
      </c>
      <c r="B199" s="19" t="s">
        <v>308</v>
      </c>
      <c r="C199" s="25" t="s">
        <v>11</v>
      </c>
      <c r="D199" s="26">
        <v>136</v>
      </c>
      <c r="E199" s="9"/>
      <c r="F199" s="9"/>
      <c r="G199" s="48"/>
    </row>
    <row r="200" spans="1:7" ht="47.25" x14ac:dyDescent="0.25">
      <c r="A200" s="49">
        <f t="shared" si="3"/>
        <v>192</v>
      </c>
      <c r="B200" s="19" t="s">
        <v>299</v>
      </c>
      <c r="C200" s="4" t="s">
        <v>471</v>
      </c>
      <c r="D200" s="27">
        <f>100*6.45</f>
        <v>645</v>
      </c>
      <c r="E200" s="9"/>
      <c r="F200" s="9"/>
      <c r="G200" s="48"/>
    </row>
    <row r="201" spans="1:7" ht="63" x14ac:dyDescent="0.25">
      <c r="A201" s="49">
        <f t="shared" si="3"/>
        <v>193</v>
      </c>
      <c r="B201" s="19" t="s">
        <v>309</v>
      </c>
      <c r="C201" s="4" t="s">
        <v>471</v>
      </c>
      <c r="D201" s="26">
        <v>305</v>
      </c>
      <c r="E201" s="9"/>
      <c r="F201" s="9"/>
      <c r="G201" s="48"/>
    </row>
    <row r="202" spans="1:7" ht="63" x14ac:dyDescent="0.25">
      <c r="A202" s="49">
        <f t="shared" si="3"/>
        <v>194</v>
      </c>
      <c r="B202" s="19" t="s">
        <v>310</v>
      </c>
      <c r="C202" s="4" t="s">
        <v>471</v>
      </c>
      <c r="D202" s="26">
        <v>315</v>
      </c>
      <c r="E202" s="9"/>
      <c r="F202" s="9"/>
      <c r="G202" s="48"/>
    </row>
    <row r="203" spans="1:7" ht="63" x14ac:dyDescent="0.25">
      <c r="A203" s="49">
        <f t="shared" ref="A203:A266" si="4">A202+1</f>
        <v>195</v>
      </c>
      <c r="B203" s="19" t="s">
        <v>311</v>
      </c>
      <c r="C203" s="4" t="s">
        <v>471</v>
      </c>
      <c r="D203" s="26">
        <v>165</v>
      </c>
      <c r="E203" s="9"/>
      <c r="F203" s="9"/>
      <c r="G203" s="48"/>
    </row>
    <row r="204" spans="1:7" x14ac:dyDescent="0.25">
      <c r="A204" s="49">
        <f t="shared" si="4"/>
        <v>196</v>
      </c>
      <c r="B204" s="19" t="s">
        <v>128</v>
      </c>
      <c r="C204" s="25" t="s">
        <v>11</v>
      </c>
      <c r="D204" s="26">
        <v>1</v>
      </c>
      <c r="E204" s="9"/>
      <c r="F204" s="9"/>
      <c r="G204" s="48"/>
    </row>
    <row r="205" spans="1:7" x14ac:dyDescent="0.25">
      <c r="A205" s="49">
        <f t="shared" si="4"/>
        <v>197</v>
      </c>
      <c r="B205" s="86" t="s">
        <v>445</v>
      </c>
      <c r="C205" s="86"/>
      <c r="D205" s="86"/>
      <c r="E205" s="86"/>
      <c r="F205" s="86"/>
      <c r="G205" s="87"/>
    </row>
    <row r="206" spans="1:7" x14ac:dyDescent="0.25">
      <c r="A206" s="49">
        <f t="shared" si="4"/>
        <v>198</v>
      </c>
      <c r="B206" s="19" t="s">
        <v>506</v>
      </c>
      <c r="C206" s="25" t="s">
        <v>11</v>
      </c>
      <c r="D206" s="26">
        <v>1</v>
      </c>
      <c r="E206" s="9"/>
      <c r="F206" s="9"/>
      <c r="G206" s="48"/>
    </row>
    <row r="207" spans="1:7" x14ac:dyDescent="0.25">
      <c r="A207" s="49">
        <f t="shared" si="4"/>
        <v>199</v>
      </c>
      <c r="B207" s="19" t="s">
        <v>507</v>
      </c>
      <c r="C207" s="25" t="s">
        <v>11</v>
      </c>
      <c r="D207" s="26">
        <v>1</v>
      </c>
      <c r="E207" s="9"/>
      <c r="F207" s="9"/>
      <c r="G207" s="48"/>
    </row>
    <row r="208" spans="1:7" ht="31.5" x14ac:dyDescent="0.25">
      <c r="A208" s="49">
        <f t="shared" si="4"/>
        <v>200</v>
      </c>
      <c r="B208" s="19" t="s">
        <v>312</v>
      </c>
      <c r="C208" s="25" t="s">
        <v>11</v>
      </c>
      <c r="D208" s="26">
        <v>1</v>
      </c>
      <c r="E208" s="9"/>
      <c r="F208" s="9"/>
      <c r="G208" s="48"/>
    </row>
    <row r="209" spans="1:7" x14ac:dyDescent="0.25">
      <c r="A209" s="49">
        <f t="shared" si="4"/>
        <v>201</v>
      </c>
      <c r="B209" s="19" t="s">
        <v>74</v>
      </c>
      <c r="C209" s="25" t="s">
        <v>11</v>
      </c>
      <c r="D209" s="26">
        <v>1</v>
      </c>
      <c r="E209" s="9"/>
      <c r="F209" s="9"/>
      <c r="G209" s="48"/>
    </row>
    <row r="210" spans="1:7" x14ac:dyDescent="0.25">
      <c r="A210" s="49">
        <f t="shared" si="4"/>
        <v>202</v>
      </c>
      <c r="B210" s="19" t="s">
        <v>75</v>
      </c>
      <c r="C210" s="25" t="s">
        <v>11</v>
      </c>
      <c r="D210" s="26">
        <v>1</v>
      </c>
      <c r="E210" s="9"/>
      <c r="F210" s="9"/>
      <c r="G210" s="48"/>
    </row>
    <row r="211" spans="1:7" ht="31.5" x14ac:dyDescent="0.25">
      <c r="A211" s="49">
        <f t="shared" si="4"/>
        <v>203</v>
      </c>
      <c r="B211" s="19" t="s">
        <v>313</v>
      </c>
      <c r="C211" s="25" t="s">
        <v>11</v>
      </c>
      <c r="D211" s="26">
        <v>2</v>
      </c>
      <c r="E211" s="9"/>
      <c r="F211" s="9"/>
      <c r="G211" s="48"/>
    </row>
    <row r="212" spans="1:7" ht="47.25" x14ac:dyDescent="0.25">
      <c r="A212" s="49">
        <f t="shared" si="4"/>
        <v>204</v>
      </c>
      <c r="B212" s="19" t="s">
        <v>314</v>
      </c>
      <c r="C212" s="25" t="s">
        <v>11</v>
      </c>
      <c r="D212" s="26">
        <v>6</v>
      </c>
      <c r="E212" s="9"/>
      <c r="F212" s="9"/>
      <c r="G212" s="48"/>
    </row>
    <row r="213" spans="1:7" ht="63" x14ac:dyDescent="0.25">
      <c r="A213" s="49">
        <f t="shared" si="4"/>
        <v>205</v>
      </c>
      <c r="B213" s="19" t="s">
        <v>315</v>
      </c>
      <c r="C213" s="25" t="s">
        <v>11</v>
      </c>
      <c r="D213" s="26">
        <v>6</v>
      </c>
      <c r="E213" s="9"/>
      <c r="F213" s="9"/>
      <c r="G213" s="48"/>
    </row>
    <row r="214" spans="1:7" ht="31.5" x14ac:dyDescent="0.25">
      <c r="A214" s="49">
        <f t="shared" si="4"/>
        <v>206</v>
      </c>
      <c r="B214" s="19" t="s">
        <v>316</v>
      </c>
      <c r="C214" s="25" t="s">
        <v>11</v>
      </c>
      <c r="D214" s="26">
        <v>11</v>
      </c>
      <c r="E214" s="9"/>
      <c r="F214" s="9"/>
      <c r="G214" s="48"/>
    </row>
    <row r="215" spans="1:7" ht="31.5" x14ac:dyDescent="0.25">
      <c r="A215" s="49">
        <f t="shared" si="4"/>
        <v>207</v>
      </c>
      <c r="B215" s="19" t="s">
        <v>317</v>
      </c>
      <c r="C215" s="25" t="s">
        <v>11</v>
      </c>
      <c r="D215" s="26">
        <v>4</v>
      </c>
      <c r="E215" s="9"/>
      <c r="F215" s="9"/>
      <c r="G215" s="48"/>
    </row>
    <row r="216" spans="1:7" ht="31.5" x14ac:dyDescent="0.25">
      <c r="A216" s="49">
        <f t="shared" si="4"/>
        <v>208</v>
      </c>
      <c r="B216" s="19" t="s">
        <v>318</v>
      </c>
      <c r="C216" s="25" t="s">
        <v>11</v>
      </c>
      <c r="D216" s="27">
        <v>6</v>
      </c>
      <c r="E216" s="9"/>
      <c r="F216" s="9"/>
      <c r="G216" s="48"/>
    </row>
    <row r="217" spans="1:7" ht="31.5" x14ac:dyDescent="0.25">
      <c r="A217" s="49">
        <f t="shared" si="4"/>
        <v>209</v>
      </c>
      <c r="B217" s="19" t="s">
        <v>319</v>
      </c>
      <c r="C217" s="25" t="s">
        <v>11</v>
      </c>
      <c r="D217" s="26">
        <v>1</v>
      </c>
      <c r="E217" s="9"/>
      <c r="F217" s="9"/>
      <c r="G217" s="48"/>
    </row>
    <row r="218" spans="1:7" ht="47.25" x14ac:dyDescent="0.25">
      <c r="A218" s="49">
        <f t="shared" si="4"/>
        <v>210</v>
      </c>
      <c r="B218" s="19" t="s">
        <v>320</v>
      </c>
      <c r="C218" s="25" t="s">
        <v>11</v>
      </c>
      <c r="D218" s="26">
        <v>3</v>
      </c>
      <c r="E218" s="9"/>
      <c r="F218" s="9"/>
      <c r="G218" s="48"/>
    </row>
    <row r="219" spans="1:7" ht="31.5" x14ac:dyDescent="0.25">
      <c r="A219" s="49">
        <f t="shared" si="4"/>
        <v>211</v>
      </c>
      <c r="B219" s="19" t="s">
        <v>321</v>
      </c>
      <c r="C219" s="25" t="s">
        <v>11</v>
      </c>
      <c r="D219" s="26">
        <v>3</v>
      </c>
      <c r="E219" s="9"/>
      <c r="F219" s="9"/>
      <c r="G219" s="48"/>
    </row>
    <row r="220" spans="1:7" ht="47.25" x14ac:dyDescent="0.25">
      <c r="A220" s="49">
        <f t="shared" si="4"/>
        <v>212</v>
      </c>
      <c r="B220" s="19" t="s">
        <v>322</v>
      </c>
      <c r="C220" s="25" t="s">
        <v>11</v>
      </c>
      <c r="D220" s="26">
        <v>3</v>
      </c>
      <c r="E220" s="9"/>
      <c r="F220" s="9"/>
      <c r="G220" s="48"/>
    </row>
    <row r="221" spans="1:7" ht="47.25" x14ac:dyDescent="0.25">
      <c r="A221" s="49">
        <f t="shared" si="4"/>
        <v>213</v>
      </c>
      <c r="B221" s="19" t="s">
        <v>323</v>
      </c>
      <c r="C221" s="25" t="s">
        <v>11</v>
      </c>
      <c r="D221" s="26">
        <v>2</v>
      </c>
      <c r="E221" s="9"/>
      <c r="F221" s="9"/>
      <c r="G221" s="48"/>
    </row>
    <row r="222" spans="1:7" ht="47.25" x14ac:dyDescent="0.25">
      <c r="A222" s="49">
        <f t="shared" si="4"/>
        <v>214</v>
      </c>
      <c r="B222" s="19" t="s">
        <v>296</v>
      </c>
      <c r="C222" s="25" t="s">
        <v>11</v>
      </c>
      <c r="D222" s="26">
        <v>1</v>
      </c>
      <c r="E222" s="9"/>
      <c r="F222" s="9"/>
      <c r="G222" s="48"/>
    </row>
    <row r="223" spans="1:7" x14ac:dyDescent="0.25">
      <c r="A223" s="49">
        <f t="shared" si="4"/>
        <v>215</v>
      </c>
      <c r="B223" s="19" t="s">
        <v>76</v>
      </c>
      <c r="C223" s="25" t="s">
        <v>11</v>
      </c>
      <c r="D223" s="26">
        <v>1</v>
      </c>
      <c r="E223" s="9"/>
      <c r="F223" s="9"/>
      <c r="G223" s="48"/>
    </row>
    <row r="224" spans="1:7" ht="47.25" x14ac:dyDescent="0.25">
      <c r="A224" s="49">
        <f t="shared" si="4"/>
        <v>216</v>
      </c>
      <c r="B224" s="19" t="s">
        <v>320</v>
      </c>
      <c r="C224" s="25" t="s">
        <v>11</v>
      </c>
      <c r="D224" s="26">
        <v>1</v>
      </c>
      <c r="E224" s="9"/>
      <c r="F224" s="9"/>
      <c r="G224" s="48"/>
    </row>
    <row r="225" spans="1:7" ht="31.5" x14ac:dyDescent="0.25">
      <c r="A225" s="49">
        <f t="shared" si="4"/>
        <v>217</v>
      </c>
      <c r="B225" s="19" t="s">
        <v>77</v>
      </c>
      <c r="C225" s="25" t="s">
        <v>11</v>
      </c>
      <c r="D225" s="26">
        <v>1</v>
      </c>
      <c r="E225" s="9"/>
      <c r="F225" s="9"/>
      <c r="G225" s="48"/>
    </row>
    <row r="226" spans="1:7" x14ac:dyDescent="0.25">
      <c r="A226" s="49">
        <f t="shared" si="4"/>
        <v>218</v>
      </c>
      <c r="B226" s="19" t="s">
        <v>324</v>
      </c>
      <c r="C226" s="25" t="s">
        <v>67</v>
      </c>
      <c r="D226" s="26">
        <v>7</v>
      </c>
      <c r="E226" s="9"/>
      <c r="F226" s="9"/>
      <c r="G226" s="48"/>
    </row>
    <row r="227" spans="1:7" ht="47.25" x14ac:dyDescent="0.25">
      <c r="A227" s="49">
        <f t="shared" si="4"/>
        <v>219</v>
      </c>
      <c r="B227" s="19" t="s">
        <v>325</v>
      </c>
      <c r="C227" s="25" t="s">
        <v>67</v>
      </c>
      <c r="D227" s="26">
        <v>7</v>
      </c>
      <c r="E227" s="9"/>
      <c r="F227" s="9"/>
      <c r="G227" s="48"/>
    </row>
    <row r="228" spans="1:7" x14ac:dyDescent="0.25">
      <c r="A228" s="49">
        <f t="shared" si="4"/>
        <v>220</v>
      </c>
      <c r="B228" s="19" t="s">
        <v>326</v>
      </c>
      <c r="C228" s="25" t="s">
        <v>67</v>
      </c>
      <c r="D228" s="26">
        <v>16</v>
      </c>
      <c r="E228" s="9"/>
      <c r="F228" s="9"/>
      <c r="G228" s="48"/>
    </row>
    <row r="229" spans="1:7" ht="31.5" x14ac:dyDescent="0.25">
      <c r="A229" s="49">
        <f t="shared" si="4"/>
        <v>221</v>
      </c>
      <c r="B229" s="19" t="s">
        <v>327</v>
      </c>
      <c r="C229" s="25" t="s">
        <v>67</v>
      </c>
      <c r="D229" s="26">
        <v>16</v>
      </c>
      <c r="E229" s="9"/>
      <c r="F229" s="9"/>
      <c r="G229" s="48"/>
    </row>
    <row r="230" spans="1:7" x14ac:dyDescent="0.25">
      <c r="A230" s="49">
        <f t="shared" si="4"/>
        <v>222</v>
      </c>
      <c r="B230" s="19" t="s">
        <v>295</v>
      </c>
      <c r="C230" s="25" t="s">
        <v>11</v>
      </c>
      <c r="D230" s="26">
        <v>1</v>
      </c>
      <c r="E230" s="9"/>
      <c r="F230" s="9"/>
      <c r="G230" s="48"/>
    </row>
    <row r="231" spans="1:7" x14ac:dyDescent="0.25">
      <c r="A231" s="49">
        <f t="shared" si="4"/>
        <v>223</v>
      </c>
      <c r="B231" s="19" t="s">
        <v>328</v>
      </c>
      <c r="C231" s="25" t="s">
        <v>11</v>
      </c>
      <c r="D231" s="26">
        <v>1</v>
      </c>
      <c r="E231" s="9"/>
      <c r="F231" s="9"/>
      <c r="G231" s="48"/>
    </row>
    <row r="232" spans="1:7" ht="47.25" x14ac:dyDescent="0.25">
      <c r="A232" s="49">
        <f t="shared" si="4"/>
        <v>224</v>
      </c>
      <c r="B232" s="19" t="s">
        <v>320</v>
      </c>
      <c r="C232" s="25" t="s">
        <v>11</v>
      </c>
      <c r="D232" s="26">
        <v>1</v>
      </c>
      <c r="E232" s="9"/>
      <c r="F232" s="9"/>
      <c r="G232" s="48"/>
    </row>
    <row r="233" spans="1:7" x14ac:dyDescent="0.25">
      <c r="A233" s="49">
        <f t="shared" si="4"/>
        <v>225</v>
      </c>
      <c r="B233" s="19" t="s">
        <v>329</v>
      </c>
      <c r="C233" s="25" t="s">
        <v>11</v>
      </c>
      <c r="D233" s="26">
        <v>1</v>
      </c>
      <c r="E233" s="9"/>
      <c r="F233" s="9"/>
      <c r="G233" s="48"/>
    </row>
    <row r="234" spans="1:7" ht="47.25" x14ac:dyDescent="0.25">
      <c r="A234" s="49">
        <f t="shared" si="4"/>
        <v>226</v>
      </c>
      <c r="B234" s="19" t="s">
        <v>330</v>
      </c>
      <c r="C234" s="25" t="s">
        <v>11</v>
      </c>
      <c r="D234" s="26">
        <v>2</v>
      </c>
      <c r="E234" s="9"/>
      <c r="F234" s="9"/>
      <c r="G234" s="48"/>
    </row>
    <row r="235" spans="1:7" ht="47.25" x14ac:dyDescent="0.25">
      <c r="A235" s="49">
        <f t="shared" si="4"/>
        <v>227</v>
      </c>
      <c r="B235" s="19" t="s">
        <v>331</v>
      </c>
      <c r="C235" s="25" t="s">
        <v>11</v>
      </c>
      <c r="D235" s="26">
        <v>16</v>
      </c>
      <c r="E235" s="9"/>
      <c r="F235" s="9"/>
      <c r="G235" s="48"/>
    </row>
    <row r="236" spans="1:7" ht="31.5" x14ac:dyDescent="0.25">
      <c r="A236" s="49">
        <f t="shared" si="4"/>
        <v>228</v>
      </c>
      <c r="B236" s="19" t="s">
        <v>332</v>
      </c>
      <c r="C236" s="4" t="s">
        <v>471</v>
      </c>
      <c r="D236" s="27">
        <f>100*0.03</f>
        <v>3</v>
      </c>
      <c r="E236" s="9"/>
      <c r="F236" s="9"/>
      <c r="G236" s="48"/>
    </row>
    <row r="237" spans="1:7" ht="63" x14ac:dyDescent="0.25">
      <c r="A237" s="49">
        <f t="shared" si="4"/>
        <v>229</v>
      </c>
      <c r="B237" s="19" t="s">
        <v>333</v>
      </c>
      <c r="C237" s="4" t="s">
        <v>471</v>
      </c>
      <c r="D237" s="26">
        <v>3</v>
      </c>
      <c r="E237" s="9"/>
      <c r="F237" s="9"/>
      <c r="G237" s="48"/>
    </row>
    <row r="238" spans="1:7" ht="31.5" x14ac:dyDescent="0.25">
      <c r="A238" s="49">
        <f t="shared" si="4"/>
        <v>230</v>
      </c>
      <c r="B238" s="19" t="s">
        <v>334</v>
      </c>
      <c r="C238" s="4" t="s">
        <v>471</v>
      </c>
      <c r="D238" s="27">
        <f>100*0.06</f>
        <v>6</v>
      </c>
      <c r="E238" s="9"/>
      <c r="F238" s="9"/>
      <c r="G238" s="48"/>
    </row>
    <row r="239" spans="1:7" ht="63" x14ac:dyDescent="0.25">
      <c r="A239" s="49">
        <f t="shared" si="4"/>
        <v>231</v>
      </c>
      <c r="B239" s="19" t="s">
        <v>335</v>
      </c>
      <c r="C239" s="4" t="s">
        <v>471</v>
      </c>
      <c r="D239" s="26">
        <v>6</v>
      </c>
      <c r="E239" s="9"/>
      <c r="F239" s="9"/>
      <c r="G239" s="48"/>
    </row>
    <row r="240" spans="1:7" ht="47.25" x14ac:dyDescent="0.25">
      <c r="A240" s="49">
        <f t="shared" si="4"/>
        <v>232</v>
      </c>
      <c r="B240" s="19" t="s">
        <v>336</v>
      </c>
      <c r="C240" s="4" t="s">
        <v>471</v>
      </c>
      <c r="D240" s="27">
        <f>100*0.06</f>
        <v>6</v>
      </c>
      <c r="E240" s="9"/>
      <c r="F240" s="9"/>
      <c r="G240" s="48"/>
    </row>
    <row r="241" spans="1:7" ht="47.25" x14ac:dyDescent="0.25">
      <c r="A241" s="49">
        <f t="shared" si="4"/>
        <v>233</v>
      </c>
      <c r="B241" s="19" t="s">
        <v>337</v>
      </c>
      <c r="C241" s="25" t="s">
        <v>12</v>
      </c>
      <c r="D241" s="26">
        <v>6</v>
      </c>
      <c r="E241" s="9"/>
      <c r="F241" s="9"/>
      <c r="G241" s="48"/>
    </row>
    <row r="242" spans="1:7" ht="31.5" x14ac:dyDescent="0.25">
      <c r="A242" s="49">
        <f t="shared" si="4"/>
        <v>234</v>
      </c>
      <c r="B242" s="19" t="s">
        <v>338</v>
      </c>
      <c r="C242" s="4" t="s">
        <v>471</v>
      </c>
      <c r="D242" s="27">
        <f>100*0.4</f>
        <v>40</v>
      </c>
      <c r="E242" s="9"/>
      <c r="F242" s="9"/>
      <c r="G242" s="48"/>
    </row>
    <row r="243" spans="1:7" x14ac:dyDescent="0.25">
      <c r="A243" s="49">
        <f t="shared" si="4"/>
        <v>235</v>
      </c>
      <c r="B243" s="19" t="s">
        <v>339</v>
      </c>
      <c r="C243" s="4" t="s">
        <v>471</v>
      </c>
      <c r="D243" s="26">
        <v>20</v>
      </c>
      <c r="E243" s="9"/>
      <c r="F243" s="9"/>
      <c r="G243" s="48"/>
    </row>
    <row r="244" spans="1:7" x14ac:dyDescent="0.25">
      <c r="A244" s="49">
        <f t="shared" si="4"/>
        <v>236</v>
      </c>
      <c r="B244" s="19" t="s">
        <v>340</v>
      </c>
      <c r="C244" s="4" t="s">
        <v>471</v>
      </c>
      <c r="D244" s="26">
        <v>20</v>
      </c>
      <c r="E244" s="9"/>
      <c r="F244" s="9"/>
      <c r="G244" s="48"/>
    </row>
    <row r="245" spans="1:7" ht="31.5" x14ac:dyDescent="0.25">
      <c r="A245" s="49">
        <f t="shared" si="4"/>
        <v>237</v>
      </c>
      <c r="B245" s="19" t="s">
        <v>282</v>
      </c>
      <c r="C245" s="25" t="s">
        <v>55</v>
      </c>
      <c r="D245" s="27">
        <f>100*0.03</f>
        <v>3</v>
      </c>
      <c r="E245" s="9"/>
      <c r="F245" s="9"/>
      <c r="G245" s="48"/>
    </row>
    <row r="246" spans="1:7" ht="31.5" x14ac:dyDescent="0.25">
      <c r="A246" s="49">
        <f t="shared" si="4"/>
        <v>238</v>
      </c>
      <c r="B246" s="19" t="s">
        <v>341</v>
      </c>
      <c r="C246" s="25" t="s">
        <v>55</v>
      </c>
      <c r="D246" s="27">
        <f>100*0.03</f>
        <v>3</v>
      </c>
      <c r="E246" s="9"/>
      <c r="F246" s="9"/>
      <c r="G246" s="48"/>
    </row>
    <row r="247" spans="1:7" x14ac:dyDescent="0.25">
      <c r="A247" s="49">
        <f t="shared" si="4"/>
        <v>239</v>
      </c>
      <c r="B247" s="82" t="s">
        <v>446</v>
      </c>
      <c r="C247" s="82"/>
      <c r="D247" s="82"/>
      <c r="E247" s="82"/>
      <c r="F247" s="82"/>
      <c r="G247" s="83"/>
    </row>
    <row r="248" spans="1:7" x14ac:dyDescent="0.25">
      <c r="A248" s="49">
        <f t="shared" si="4"/>
        <v>240</v>
      </c>
      <c r="B248" s="53" t="s">
        <v>342</v>
      </c>
      <c r="C248" s="54" t="s">
        <v>11</v>
      </c>
      <c r="D248" s="16">
        <v>2</v>
      </c>
      <c r="E248" s="55"/>
      <c r="F248" s="55"/>
      <c r="G248" s="56"/>
    </row>
    <row r="249" spans="1:7" x14ac:dyDescent="0.25">
      <c r="A249" s="49">
        <f t="shared" si="4"/>
        <v>241</v>
      </c>
      <c r="B249" s="53" t="s">
        <v>78</v>
      </c>
      <c r="C249" s="54" t="s">
        <v>11</v>
      </c>
      <c r="D249" s="16">
        <v>2</v>
      </c>
      <c r="E249" s="55"/>
      <c r="F249" s="55"/>
      <c r="G249" s="56"/>
    </row>
    <row r="250" spans="1:7" x14ac:dyDescent="0.25">
      <c r="A250" s="49">
        <f t="shared" si="4"/>
        <v>242</v>
      </c>
      <c r="B250" s="53" t="s">
        <v>343</v>
      </c>
      <c r="C250" s="54" t="s">
        <v>55</v>
      </c>
      <c r="D250" s="57">
        <v>2</v>
      </c>
      <c r="E250" s="55"/>
      <c r="F250" s="55"/>
      <c r="G250" s="56"/>
    </row>
    <row r="251" spans="1:7" x14ac:dyDescent="0.25">
      <c r="A251" s="49">
        <f t="shared" si="4"/>
        <v>243</v>
      </c>
      <c r="B251" s="53" t="s">
        <v>79</v>
      </c>
      <c r="C251" s="54" t="s">
        <v>11</v>
      </c>
      <c r="D251" s="16">
        <v>4</v>
      </c>
      <c r="E251" s="55"/>
      <c r="F251" s="55"/>
      <c r="G251" s="56"/>
    </row>
    <row r="252" spans="1:7" ht="31.5" x14ac:dyDescent="0.25">
      <c r="A252" s="49">
        <f t="shared" si="4"/>
        <v>244</v>
      </c>
      <c r="B252" s="53" t="s">
        <v>344</v>
      </c>
      <c r="C252" s="54" t="s">
        <v>11</v>
      </c>
      <c r="D252" s="16">
        <v>2</v>
      </c>
      <c r="E252" s="55"/>
      <c r="F252" s="55"/>
      <c r="G252" s="56"/>
    </row>
    <row r="253" spans="1:7" x14ac:dyDescent="0.25">
      <c r="A253" s="49">
        <f t="shared" si="4"/>
        <v>245</v>
      </c>
      <c r="B253" s="53" t="s">
        <v>80</v>
      </c>
      <c r="C253" s="54" t="s">
        <v>11</v>
      </c>
      <c r="D253" s="16">
        <v>2</v>
      </c>
      <c r="E253" s="55"/>
      <c r="F253" s="55"/>
      <c r="G253" s="56"/>
    </row>
    <row r="254" spans="1:7" x14ac:dyDescent="0.25">
      <c r="A254" s="49">
        <f t="shared" si="4"/>
        <v>246</v>
      </c>
      <c r="B254" s="53" t="s">
        <v>345</v>
      </c>
      <c r="C254" s="54" t="s">
        <v>55</v>
      </c>
      <c r="D254" s="57">
        <v>1</v>
      </c>
      <c r="E254" s="55"/>
      <c r="F254" s="55"/>
      <c r="G254" s="56"/>
    </row>
    <row r="255" spans="1:7" x14ac:dyDescent="0.25">
      <c r="A255" s="49">
        <f t="shared" si="4"/>
        <v>247</v>
      </c>
      <c r="B255" s="53" t="s">
        <v>81</v>
      </c>
      <c r="C255" s="54" t="s">
        <v>11</v>
      </c>
      <c r="D255" s="16">
        <v>2</v>
      </c>
      <c r="E255" s="55"/>
      <c r="F255" s="55"/>
      <c r="G255" s="56"/>
    </row>
    <row r="256" spans="1:7" x14ac:dyDescent="0.25">
      <c r="A256" s="49">
        <f t="shared" si="4"/>
        <v>248</v>
      </c>
      <c r="B256" s="53" t="s">
        <v>82</v>
      </c>
      <c r="C256" s="54" t="s">
        <v>11</v>
      </c>
      <c r="D256" s="16">
        <v>2</v>
      </c>
      <c r="E256" s="55"/>
      <c r="F256" s="55"/>
      <c r="G256" s="56"/>
    </row>
    <row r="257" spans="1:7" ht="47.25" x14ac:dyDescent="0.25">
      <c r="A257" s="49">
        <f t="shared" si="4"/>
        <v>249</v>
      </c>
      <c r="B257" s="53" t="s">
        <v>346</v>
      </c>
      <c r="C257" s="54" t="s">
        <v>11</v>
      </c>
      <c r="D257" s="16">
        <v>2</v>
      </c>
      <c r="E257" s="55"/>
      <c r="F257" s="55"/>
      <c r="G257" s="56"/>
    </row>
    <row r="258" spans="1:7" x14ac:dyDescent="0.25">
      <c r="A258" s="49">
        <f t="shared" si="4"/>
        <v>250</v>
      </c>
      <c r="B258" s="53" t="s">
        <v>83</v>
      </c>
      <c r="C258" s="54" t="s">
        <v>11</v>
      </c>
      <c r="D258" s="16">
        <v>2</v>
      </c>
      <c r="E258" s="55"/>
      <c r="F258" s="55"/>
      <c r="G258" s="56"/>
    </row>
    <row r="259" spans="1:7" x14ac:dyDescent="0.25">
      <c r="A259" s="49">
        <f t="shared" si="4"/>
        <v>251</v>
      </c>
      <c r="B259" s="53" t="s">
        <v>347</v>
      </c>
      <c r="C259" s="54" t="s">
        <v>11</v>
      </c>
      <c r="D259" s="16">
        <v>2</v>
      </c>
      <c r="E259" s="55"/>
      <c r="F259" s="55"/>
      <c r="G259" s="56"/>
    </row>
    <row r="260" spans="1:7" x14ac:dyDescent="0.25">
      <c r="A260" s="49">
        <f t="shared" si="4"/>
        <v>252</v>
      </c>
      <c r="B260" s="53" t="s">
        <v>84</v>
      </c>
      <c r="C260" s="54" t="s">
        <v>11</v>
      </c>
      <c r="D260" s="16">
        <v>2</v>
      </c>
      <c r="E260" s="55"/>
      <c r="F260" s="55"/>
      <c r="G260" s="56"/>
    </row>
    <row r="261" spans="1:7" ht="31.5" x14ac:dyDescent="0.25">
      <c r="A261" s="49">
        <f t="shared" si="4"/>
        <v>253</v>
      </c>
      <c r="B261" s="53" t="s">
        <v>348</v>
      </c>
      <c r="C261" s="54" t="s">
        <v>11</v>
      </c>
      <c r="D261" s="16">
        <v>2</v>
      </c>
      <c r="E261" s="55"/>
      <c r="F261" s="55"/>
      <c r="G261" s="56"/>
    </row>
    <row r="262" spans="1:7" x14ac:dyDescent="0.25">
      <c r="A262" s="49">
        <f t="shared" si="4"/>
        <v>254</v>
      </c>
      <c r="B262" s="53" t="s">
        <v>85</v>
      </c>
      <c r="C262" s="54" t="s">
        <v>11</v>
      </c>
      <c r="D262" s="16">
        <v>2</v>
      </c>
      <c r="E262" s="55"/>
      <c r="F262" s="55"/>
      <c r="G262" s="56"/>
    </row>
    <row r="263" spans="1:7" ht="31.5" x14ac:dyDescent="0.25">
      <c r="A263" s="49">
        <f t="shared" si="4"/>
        <v>255</v>
      </c>
      <c r="B263" s="53" t="s">
        <v>349</v>
      </c>
      <c r="C263" s="54" t="s">
        <v>11</v>
      </c>
      <c r="D263" s="16">
        <v>2</v>
      </c>
      <c r="E263" s="55"/>
      <c r="F263" s="55"/>
      <c r="G263" s="56"/>
    </row>
    <row r="264" spans="1:7" ht="31.5" x14ac:dyDescent="0.25">
      <c r="A264" s="49">
        <f t="shared" si="4"/>
        <v>256</v>
      </c>
      <c r="B264" s="53" t="s">
        <v>350</v>
      </c>
      <c r="C264" s="54" t="s">
        <v>11</v>
      </c>
      <c r="D264" s="16">
        <v>2</v>
      </c>
      <c r="E264" s="55"/>
      <c r="F264" s="55"/>
      <c r="G264" s="56"/>
    </row>
    <row r="265" spans="1:7" ht="31.5" x14ac:dyDescent="0.25">
      <c r="A265" s="49">
        <f t="shared" si="4"/>
        <v>257</v>
      </c>
      <c r="B265" s="53" t="s">
        <v>351</v>
      </c>
      <c r="C265" s="54" t="s">
        <v>11</v>
      </c>
      <c r="D265" s="57">
        <v>14</v>
      </c>
      <c r="E265" s="55"/>
      <c r="F265" s="55"/>
      <c r="G265" s="56"/>
    </row>
    <row r="266" spans="1:7" ht="31.5" x14ac:dyDescent="0.25">
      <c r="A266" s="49">
        <f t="shared" si="4"/>
        <v>258</v>
      </c>
      <c r="B266" s="53" t="s">
        <v>352</v>
      </c>
      <c r="C266" s="54" t="s">
        <v>11</v>
      </c>
      <c r="D266" s="16">
        <v>2</v>
      </c>
      <c r="E266" s="55"/>
      <c r="F266" s="55"/>
      <c r="G266" s="56"/>
    </row>
    <row r="267" spans="1:7" ht="31.5" x14ac:dyDescent="0.25">
      <c r="A267" s="49">
        <f t="shared" ref="A267:A330" si="5">A266+1</f>
        <v>259</v>
      </c>
      <c r="B267" s="53" t="s">
        <v>353</v>
      </c>
      <c r="C267" s="54" t="s">
        <v>11</v>
      </c>
      <c r="D267" s="16">
        <v>1</v>
      </c>
      <c r="E267" s="55"/>
      <c r="F267" s="55"/>
      <c r="G267" s="56"/>
    </row>
    <row r="268" spans="1:7" ht="31.5" x14ac:dyDescent="0.25">
      <c r="A268" s="49">
        <f t="shared" si="5"/>
        <v>260</v>
      </c>
      <c r="B268" s="53" t="s">
        <v>354</v>
      </c>
      <c r="C268" s="54" t="s">
        <v>11</v>
      </c>
      <c r="D268" s="16">
        <v>4</v>
      </c>
      <c r="E268" s="55"/>
      <c r="F268" s="55"/>
      <c r="G268" s="56"/>
    </row>
    <row r="269" spans="1:7" ht="31.5" x14ac:dyDescent="0.25">
      <c r="A269" s="49">
        <f t="shared" si="5"/>
        <v>261</v>
      </c>
      <c r="B269" s="53" t="s">
        <v>355</v>
      </c>
      <c r="C269" s="54" t="s">
        <v>11</v>
      </c>
      <c r="D269" s="16">
        <v>4</v>
      </c>
      <c r="E269" s="55"/>
      <c r="F269" s="55"/>
      <c r="G269" s="56"/>
    </row>
    <row r="270" spans="1:7" ht="47.25" x14ac:dyDescent="0.25">
      <c r="A270" s="49">
        <f t="shared" si="5"/>
        <v>262</v>
      </c>
      <c r="B270" s="53" t="s">
        <v>356</v>
      </c>
      <c r="C270" s="54" t="s">
        <v>11</v>
      </c>
      <c r="D270" s="16">
        <v>3</v>
      </c>
      <c r="E270" s="55"/>
      <c r="F270" s="55"/>
      <c r="G270" s="56"/>
    </row>
    <row r="271" spans="1:7" ht="47.25" x14ac:dyDescent="0.25">
      <c r="A271" s="49">
        <f t="shared" si="5"/>
        <v>263</v>
      </c>
      <c r="B271" s="53" t="s">
        <v>357</v>
      </c>
      <c r="C271" s="54" t="s">
        <v>11</v>
      </c>
      <c r="D271" s="57">
        <v>14</v>
      </c>
      <c r="E271" s="55"/>
      <c r="F271" s="55"/>
      <c r="G271" s="56"/>
    </row>
    <row r="272" spans="1:7" ht="47.25" x14ac:dyDescent="0.25">
      <c r="A272" s="49">
        <f t="shared" si="5"/>
        <v>264</v>
      </c>
      <c r="B272" s="53" t="s">
        <v>358</v>
      </c>
      <c r="C272" s="54" t="s">
        <v>55</v>
      </c>
      <c r="D272" s="57">
        <f>100*0.0676</f>
        <v>6.76</v>
      </c>
      <c r="E272" s="55"/>
      <c r="F272" s="55"/>
      <c r="G272" s="56"/>
    </row>
    <row r="273" spans="1:7" ht="31.5" x14ac:dyDescent="0.25">
      <c r="A273" s="49">
        <f t="shared" si="5"/>
        <v>265</v>
      </c>
      <c r="B273" s="53" t="s">
        <v>359</v>
      </c>
      <c r="C273" s="54" t="s">
        <v>55</v>
      </c>
      <c r="D273" s="16">
        <v>6.76</v>
      </c>
      <c r="E273" s="55"/>
      <c r="F273" s="55"/>
      <c r="G273" s="56"/>
    </row>
    <row r="274" spans="1:7" ht="47.25" x14ac:dyDescent="0.25">
      <c r="A274" s="49">
        <f t="shared" si="5"/>
        <v>266</v>
      </c>
      <c r="B274" s="53" t="s">
        <v>360</v>
      </c>
      <c r="C274" s="54" t="s">
        <v>55</v>
      </c>
      <c r="D274" s="57">
        <f>100*0.331</f>
        <v>33.1</v>
      </c>
      <c r="E274" s="55"/>
      <c r="F274" s="55"/>
      <c r="G274" s="56"/>
    </row>
    <row r="275" spans="1:7" ht="31.5" x14ac:dyDescent="0.25">
      <c r="A275" s="49">
        <f t="shared" si="5"/>
        <v>267</v>
      </c>
      <c r="B275" s="53" t="s">
        <v>361</v>
      </c>
      <c r="C275" s="54" t="s">
        <v>55</v>
      </c>
      <c r="D275" s="16">
        <v>33.1</v>
      </c>
      <c r="E275" s="55"/>
      <c r="F275" s="55"/>
      <c r="G275" s="56"/>
    </row>
    <row r="276" spans="1:7" ht="47.25" x14ac:dyDescent="0.25">
      <c r="A276" s="49">
        <f t="shared" si="5"/>
        <v>268</v>
      </c>
      <c r="B276" s="53" t="s">
        <v>362</v>
      </c>
      <c r="C276" s="54" t="s">
        <v>55</v>
      </c>
      <c r="D276" s="57">
        <f>100*0.123</f>
        <v>12.3</v>
      </c>
      <c r="E276" s="55"/>
      <c r="F276" s="55"/>
      <c r="G276" s="56"/>
    </row>
    <row r="277" spans="1:7" ht="31.5" x14ac:dyDescent="0.25">
      <c r="A277" s="49">
        <f t="shared" si="5"/>
        <v>269</v>
      </c>
      <c r="B277" s="53" t="s">
        <v>363</v>
      </c>
      <c r="C277" s="54" t="s">
        <v>55</v>
      </c>
      <c r="D277" s="16">
        <v>12.3</v>
      </c>
      <c r="E277" s="55"/>
      <c r="F277" s="55"/>
      <c r="G277" s="56"/>
    </row>
    <row r="278" spans="1:7" ht="47.25" x14ac:dyDescent="0.25">
      <c r="A278" s="49">
        <f t="shared" si="5"/>
        <v>270</v>
      </c>
      <c r="B278" s="53" t="s">
        <v>364</v>
      </c>
      <c r="C278" s="54" t="s">
        <v>55</v>
      </c>
      <c r="D278" s="57">
        <f>100*0.369</f>
        <v>36.9</v>
      </c>
      <c r="E278" s="55"/>
      <c r="F278" s="55"/>
      <c r="G278" s="56"/>
    </row>
    <row r="279" spans="1:7" ht="47.25" x14ac:dyDescent="0.25">
      <c r="A279" s="49">
        <f t="shared" si="5"/>
        <v>271</v>
      </c>
      <c r="B279" s="53" t="s">
        <v>365</v>
      </c>
      <c r="C279" s="54" t="s">
        <v>55</v>
      </c>
      <c r="D279" s="57">
        <v>1.05</v>
      </c>
      <c r="E279" s="55"/>
      <c r="F279" s="55"/>
      <c r="G279" s="56"/>
    </row>
    <row r="280" spans="1:7" ht="31.5" x14ac:dyDescent="0.25">
      <c r="A280" s="49">
        <f t="shared" si="5"/>
        <v>272</v>
      </c>
      <c r="B280" s="53" t="s">
        <v>366</v>
      </c>
      <c r="C280" s="54" t="s">
        <v>55</v>
      </c>
      <c r="D280" s="57">
        <v>141.9</v>
      </c>
      <c r="E280" s="55"/>
      <c r="F280" s="55"/>
      <c r="G280" s="56"/>
    </row>
    <row r="281" spans="1:7" ht="47.25" x14ac:dyDescent="0.25">
      <c r="A281" s="49">
        <f t="shared" si="5"/>
        <v>273</v>
      </c>
      <c r="B281" s="53" t="s">
        <v>358</v>
      </c>
      <c r="C281" s="54" t="s">
        <v>55</v>
      </c>
      <c r="D281" s="57">
        <f>100*0.0994</f>
        <v>9.94</v>
      </c>
      <c r="E281" s="55"/>
      <c r="F281" s="55"/>
      <c r="G281" s="56"/>
    </row>
    <row r="282" spans="1:7" ht="31.5" x14ac:dyDescent="0.25">
      <c r="A282" s="49">
        <f t="shared" si="5"/>
        <v>274</v>
      </c>
      <c r="B282" s="53" t="s">
        <v>367</v>
      </c>
      <c r="C282" s="54" t="s">
        <v>55</v>
      </c>
      <c r="D282" s="16">
        <v>0.63</v>
      </c>
      <c r="E282" s="55"/>
      <c r="F282" s="55"/>
      <c r="G282" s="56"/>
    </row>
    <row r="283" spans="1:7" ht="31.5" x14ac:dyDescent="0.25">
      <c r="A283" s="49">
        <f t="shared" si="5"/>
        <v>275</v>
      </c>
      <c r="B283" s="53" t="s">
        <v>368</v>
      </c>
      <c r="C283" s="54" t="s">
        <v>55</v>
      </c>
      <c r="D283" s="16">
        <v>0.39</v>
      </c>
      <c r="E283" s="55"/>
      <c r="F283" s="55"/>
      <c r="G283" s="56"/>
    </row>
    <row r="284" spans="1:7" ht="31.5" x14ac:dyDescent="0.25">
      <c r="A284" s="49">
        <f t="shared" si="5"/>
        <v>276</v>
      </c>
      <c r="B284" s="53" t="s">
        <v>369</v>
      </c>
      <c r="C284" s="54" t="s">
        <v>55</v>
      </c>
      <c r="D284" s="16">
        <v>2.0099999999999998</v>
      </c>
      <c r="E284" s="55"/>
      <c r="F284" s="55"/>
      <c r="G284" s="56"/>
    </row>
    <row r="285" spans="1:7" ht="31.5" x14ac:dyDescent="0.25">
      <c r="A285" s="49">
        <f t="shared" si="5"/>
        <v>277</v>
      </c>
      <c r="B285" s="53" t="s">
        <v>370</v>
      </c>
      <c r="C285" s="54" t="s">
        <v>55</v>
      </c>
      <c r="D285" s="16">
        <v>6.91</v>
      </c>
      <c r="E285" s="55"/>
      <c r="F285" s="55"/>
      <c r="G285" s="56"/>
    </row>
    <row r="286" spans="1:7" ht="31.5" x14ac:dyDescent="0.25">
      <c r="A286" s="49">
        <f t="shared" si="5"/>
        <v>278</v>
      </c>
      <c r="B286" s="53" t="s">
        <v>371</v>
      </c>
      <c r="C286" s="54" t="s">
        <v>55</v>
      </c>
      <c r="D286" s="57">
        <f>100*0.15</f>
        <v>15</v>
      </c>
      <c r="E286" s="55"/>
      <c r="F286" s="55"/>
      <c r="G286" s="56"/>
    </row>
    <row r="287" spans="1:7" x14ac:dyDescent="0.25">
      <c r="A287" s="49">
        <f t="shared" si="5"/>
        <v>279</v>
      </c>
      <c r="B287" s="53" t="s">
        <v>86</v>
      </c>
      <c r="C287" s="54" t="s">
        <v>55</v>
      </c>
      <c r="D287" s="16">
        <v>17.25</v>
      </c>
      <c r="E287" s="55"/>
      <c r="F287" s="55"/>
      <c r="G287" s="56"/>
    </row>
    <row r="288" spans="1:7" ht="47.25" x14ac:dyDescent="0.25">
      <c r="A288" s="49">
        <f t="shared" si="5"/>
        <v>280</v>
      </c>
      <c r="B288" s="53" t="s">
        <v>372</v>
      </c>
      <c r="C288" s="54" t="s">
        <v>57</v>
      </c>
      <c r="D288" s="57">
        <v>0.25</v>
      </c>
      <c r="E288" s="55"/>
      <c r="F288" s="55"/>
      <c r="G288" s="56"/>
    </row>
    <row r="289" spans="1:7" x14ac:dyDescent="0.25">
      <c r="A289" s="49">
        <f t="shared" si="5"/>
        <v>281</v>
      </c>
      <c r="B289" s="82" t="s">
        <v>447</v>
      </c>
      <c r="C289" s="82"/>
      <c r="D289" s="82"/>
      <c r="E289" s="82"/>
      <c r="F289" s="82"/>
      <c r="G289" s="83"/>
    </row>
    <row r="290" spans="1:7" ht="31.5" x14ac:dyDescent="0.25">
      <c r="A290" s="49">
        <f t="shared" si="5"/>
        <v>282</v>
      </c>
      <c r="B290" s="53" t="s">
        <v>373</v>
      </c>
      <c r="C290" s="54" t="s">
        <v>11</v>
      </c>
      <c r="D290" s="16">
        <v>2</v>
      </c>
      <c r="E290" s="55"/>
      <c r="F290" s="55"/>
      <c r="G290" s="56"/>
    </row>
    <row r="291" spans="1:7" x14ac:dyDescent="0.25">
      <c r="A291" s="49">
        <f t="shared" si="5"/>
        <v>283</v>
      </c>
      <c r="B291" s="53" t="s">
        <v>374</v>
      </c>
      <c r="C291" s="54" t="s">
        <v>11</v>
      </c>
      <c r="D291" s="16">
        <v>4</v>
      </c>
      <c r="E291" s="55"/>
      <c r="F291" s="55"/>
      <c r="G291" s="56"/>
    </row>
    <row r="292" spans="1:7" x14ac:dyDescent="0.25">
      <c r="A292" s="49">
        <f t="shared" si="5"/>
        <v>284</v>
      </c>
      <c r="B292" s="53" t="s">
        <v>375</v>
      </c>
      <c r="C292" s="54" t="s">
        <v>11</v>
      </c>
      <c r="D292" s="16">
        <v>2</v>
      </c>
      <c r="E292" s="55"/>
      <c r="F292" s="55"/>
      <c r="G292" s="56"/>
    </row>
    <row r="293" spans="1:7" x14ac:dyDescent="0.25">
      <c r="A293" s="49">
        <f t="shared" si="5"/>
        <v>285</v>
      </c>
      <c r="B293" s="53" t="s">
        <v>345</v>
      </c>
      <c r="C293" s="54" t="s">
        <v>55</v>
      </c>
      <c r="D293" s="57">
        <v>1</v>
      </c>
      <c r="E293" s="55"/>
      <c r="F293" s="55"/>
      <c r="G293" s="56"/>
    </row>
    <row r="294" spans="1:7" ht="31.5" x14ac:dyDescent="0.25">
      <c r="A294" s="49">
        <f t="shared" si="5"/>
        <v>286</v>
      </c>
      <c r="B294" s="53" t="s">
        <v>164</v>
      </c>
      <c r="C294" s="54" t="s">
        <v>11</v>
      </c>
      <c r="D294" s="16">
        <v>2</v>
      </c>
      <c r="E294" s="55"/>
      <c r="F294" s="55"/>
      <c r="G294" s="56"/>
    </row>
    <row r="295" spans="1:7" x14ac:dyDescent="0.25">
      <c r="A295" s="49">
        <f t="shared" si="5"/>
        <v>287</v>
      </c>
      <c r="B295" s="53" t="s">
        <v>165</v>
      </c>
      <c r="C295" s="54" t="s">
        <v>11</v>
      </c>
      <c r="D295" s="16">
        <v>2</v>
      </c>
      <c r="E295" s="55"/>
      <c r="F295" s="55"/>
      <c r="G295" s="56"/>
    </row>
    <row r="296" spans="1:7" x14ac:dyDescent="0.25">
      <c r="A296" s="49">
        <f t="shared" si="5"/>
        <v>288</v>
      </c>
      <c r="B296" s="53" t="s">
        <v>166</v>
      </c>
      <c r="C296" s="54" t="s">
        <v>11</v>
      </c>
      <c r="D296" s="16">
        <v>2</v>
      </c>
      <c r="E296" s="55"/>
      <c r="F296" s="55"/>
      <c r="G296" s="56"/>
    </row>
    <row r="297" spans="1:7" ht="31.5" x14ac:dyDescent="0.25">
      <c r="A297" s="49">
        <f t="shared" si="5"/>
        <v>289</v>
      </c>
      <c r="B297" s="53" t="s">
        <v>376</v>
      </c>
      <c r="C297" s="54" t="s">
        <v>11</v>
      </c>
      <c r="D297" s="16">
        <v>2</v>
      </c>
      <c r="E297" s="55"/>
      <c r="F297" s="55"/>
      <c r="G297" s="56"/>
    </row>
    <row r="298" spans="1:7" ht="31.5" x14ac:dyDescent="0.25">
      <c r="A298" s="49">
        <f t="shared" si="5"/>
        <v>290</v>
      </c>
      <c r="B298" s="53" t="s">
        <v>351</v>
      </c>
      <c r="C298" s="54" t="s">
        <v>11</v>
      </c>
      <c r="D298" s="57">
        <v>14</v>
      </c>
      <c r="E298" s="55"/>
      <c r="F298" s="55"/>
      <c r="G298" s="56"/>
    </row>
    <row r="299" spans="1:7" ht="47.25" x14ac:dyDescent="0.25">
      <c r="A299" s="49">
        <f t="shared" si="5"/>
        <v>291</v>
      </c>
      <c r="B299" s="53" t="s">
        <v>377</v>
      </c>
      <c r="C299" s="54" t="s">
        <v>11</v>
      </c>
      <c r="D299" s="16">
        <v>4</v>
      </c>
      <c r="E299" s="55"/>
      <c r="F299" s="55"/>
      <c r="G299" s="56"/>
    </row>
    <row r="300" spans="1:7" ht="47.25" x14ac:dyDescent="0.25">
      <c r="A300" s="49">
        <f t="shared" si="5"/>
        <v>292</v>
      </c>
      <c r="B300" s="53" t="s">
        <v>378</v>
      </c>
      <c r="C300" s="54" t="s">
        <v>11</v>
      </c>
      <c r="D300" s="16">
        <v>1</v>
      </c>
      <c r="E300" s="55"/>
      <c r="F300" s="55"/>
      <c r="G300" s="56"/>
    </row>
    <row r="301" spans="1:7" ht="31.5" x14ac:dyDescent="0.25">
      <c r="A301" s="49">
        <f t="shared" si="5"/>
        <v>293</v>
      </c>
      <c r="B301" s="53" t="s">
        <v>354</v>
      </c>
      <c r="C301" s="54" t="s">
        <v>11</v>
      </c>
      <c r="D301" s="16">
        <v>2</v>
      </c>
      <c r="E301" s="55"/>
      <c r="F301" s="55"/>
      <c r="G301" s="56"/>
    </row>
    <row r="302" spans="1:7" ht="31.5" x14ac:dyDescent="0.25">
      <c r="A302" s="49">
        <f t="shared" si="5"/>
        <v>294</v>
      </c>
      <c r="B302" s="53" t="s">
        <v>355</v>
      </c>
      <c r="C302" s="54" t="s">
        <v>11</v>
      </c>
      <c r="D302" s="16">
        <v>4</v>
      </c>
      <c r="E302" s="55"/>
      <c r="F302" s="55"/>
      <c r="G302" s="56"/>
    </row>
    <row r="303" spans="1:7" ht="47.25" x14ac:dyDescent="0.25">
      <c r="A303" s="49">
        <f t="shared" si="5"/>
        <v>295</v>
      </c>
      <c r="B303" s="53" t="s">
        <v>356</v>
      </c>
      <c r="C303" s="54" t="s">
        <v>11</v>
      </c>
      <c r="D303" s="16">
        <v>3</v>
      </c>
      <c r="E303" s="55"/>
      <c r="F303" s="55"/>
      <c r="G303" s="56"/>
    </row>
    <row r="304" spans="1:7" ht="47.25" x14ac:dyDescent="0.25">
      <c r="A304" s="49">
        <f t="shared" si="5"/>
        <v>296</v>
      </c>
      <c r="B304" s="53" t="s">
        <v>357</v>
      </c>
      <c r="C304" s="54" t="s">
        <v>11</v>
      </c>
      <c r="D304" s="57">
        <v>14</v>
      </c>
      <c r="E304" s="55"/>
      <c r="F304" s="55"/>
      <c r="G304" s="56"/>
    </row>
    <row r="305" spans="1:7" ht="47.25" x14ac:dyDescent="0.25">
      <c r="A305" s="49">
        <f t="shared" si="5"/>
        <v>297</v>
      </c>
      <c r="B305" s="53" t="s">
        <v>358</v>
      </c>
      <c r="C305" s="54" t="s">
        <v>56</v>
      </c>
      <c r="D305" s="57">
        <v>3.1399999999999997E-2</v>
      </c>
      <c r="E305" s="55"/>
      <c r="F305" s="55"/>
      <c r="G305" s="56"/>
    </row>
    <row r="306" spans="1:7" ht="31.5" x14ac:dyDescent="0.25">
      <c r="A306" s="49">
        <f t="shared" si="5"/>
        <v>298</v>
      </c>
      <c r="B306" s="53" t="s">
        <v>359</v>
      </c>
      <c r="C306" s="54" t="s">
        <v>55</v>
      </c>
      <c r="D306" s="16">
        <v>3.14</v>
      </c>
      <c r="E306" s="55"/>
      <c r="F306" s="55"/>
      <c r="G306" s="56"/>
    </row>
    <row r="307" spans="1:7" ht="47.25" x14ac:dyDescent="0.25">
      <c r="A307" s="49">
        <f t="shared" si="5"/>
        <v>299</v>
      </c>
      <c r="B307" s="53" t="s">
        <v>379</v>
      </c>
      <c r="C307" s="54" t="s">
        <v>56</v>
      </c>
      <c r="D307" s="57">
        <v>4.8000000000000001E-2</v>
      </c>
      <c r="E307" s="55"/>
      <c r="F307" s="55"/>
      <c r="G307" s="56"/>
    </row>
    <row r="308" spans="1:7" ht="31.5" x14ac:dyDescent="0.25">
      <c r="A308" s="49">
        <f t="shared" si="5"/>
        <v>300</v>
      </c>
      <c r="B308" s="53" t="s">
        <v>380</v>
      </c>
      <c r="C308" s="54" t="s">
        <v>55</v>
      </c>
      <c r="D308" s="16">
        <v>4.8</v>
      </c>
      <c r="E308" s="55"/>
      <c r="F308" s="55"/>
      <c r="G308" s="56"/>
    </row>
    <row r="309" spans="1:7" ht="47.25" x14ac:dyDescent="0.25">
      <c r="A309" s="49">
        <f t="shared" si="5"/>
        <v>301</v>
      </c>
      <c r="B309" s="53" t="s">
        <v>360</v>
      </c>
      <c r="C309" s="54" t="s">
        <v>55</v>
      </c>
      <c r="D309" s="57">
        <f>100*0.297</f>
        <v>29.7</v>
      </c>
      <c r="E309" s="55"/>
      <c r="F309" s="55"/>
      <c r="G309" s="56"/>
    </row>
    <row r="310" spans="1:7" ht="31.5" x14ac:dyDescent="0.25">
      <c r="A310" s="49">
        <f t="shared" si="5"/>
        <v>302</v>
      </c>
      <c r="B310" s="53" t="s">
        <v>361</v>
      </c>
      <c r="C310" s="54" t="s">
        <v>55</v>
      </c>
      <c r="D310" s="16">
        <v>29.7</v>
      </c>
      <c r="E310" s="55"/>
      <c r="F310" s="55"/>
      <c r="G310" s="56"/>
    </row>
    <row r="311" spans="1:7" ht="47.25" x14ac:dyDescent="0.25">
      <c r="A311" s="49">
        <f t="shared" si="5"/>
        <v>303</v>
      </c>
      <c r="B311" s="53" t="s">
        <v>362</v>
      </c>
      <c r="C311" s="54" t="s">
        <v>55</v>
      </c>
      <c r="D311" s="57">
        <f>100*0.352</f>
        <v>35.199999999999996</v>
      </c>
      <c r="E311" s="55"/>
      <c r="F311" s="55"/>
      <c r="G311" s="56"/>
    </row>
    <row r="312" spans="1:7" ht="31.5" x14ac:dyDescent="0.25">
      <c r="A312" s="49">
        <f t="shared" si="5"/>
        <v>304</v>
      </c>
      <c r="B312" s="53" t="s">
        <v>363</v>
      </c>
      <c r="C312" s="54" t="s">
        <v>55</v>
      </c>
      <c r="D312" s="16">
        <v>35.200000000000003</v>
      </c>
      <c r="E312" s="55"/>
      <c r="F312" s="55"/>
      <c r="G312" s="56"/>
    </row>
    <row r="313" spans="1:7" ht="47.25" x14ac:dyDescent="0.25">
      <c r="A313" s="49">
        <f t="shared" si="5"/>
        <v>305</v>
      </c>
      <c r="B313" s="53" t="s">
        <v>364</v>
      </c>
      <c r="C313" s="54" t="s">
        <v>55</v>
      </c>
      <c r="D313" s="57">
        <f>100*0.08</f>
        <v>8</v>
      </c>
      <c r="E313" s="55"/>
      <c r="F313" s="55"/>
      <c r="G313" s="56"/>
    </row>
    <row r="314" spans="1:7" ht="47.25" x14ac:dyDescent="0.25">
      <c r="A314" s="49">
        <f t="shared" si="5"/>
        <v>306</v>
      </c>
      <c r="B314" s="53" t="s">
        <v>365</v>
      </c>
      <c r="C314" s="54" t="s">
        <v>55</v>
      </c>
      <c r="D314" s="57">
        <f>100*1.05</f>
        <v>105</v>
      </c>
      <c r="E314" s="55"/>
      <c r="F314" s="55"/>
      <c r="G314" s="56"/>
    </row>
    <row r="315" spans="1:7" ht="31.5" x14ac:dyDescent="0.25">
      <c r="A315" s="49">
        <f t="shared" si="5"/>
        <v>307</v>
      </c>
      <c r="B315" s="53" t="s">
        <v>366</v>
      </c>
      <c r="C315" s="54" t="s">
        <v>55</v>
      </c>
      <c r="D315" s="57">
        <v>113</v>
      </c>
      <c r="E315" s="55"/>
      <c r="F315" s="55"/>
      <c r="G315" s="56"/>
    </row>
    <row r="316" spans="1:7" ht="47.25" x14ac:dyDescent="0.25">
      <c r="A316" s="49">
        <f t="shared" si="5"/>
        <v>308</v>
      </c>
      <c r="B316" s="53" t="s">
        <v>358</v>
      </c>
      <c r="C316" s="54" t="s">
        <v>55</v>
      </c>
      <c r="D316" s="57">
        <f>100*0.0901</f>
        <v>9.01</v>
      </c>
      <c r="E316" s="55"/>
      <c r="F316" s="55"/>
      <c r="G316" s="56"/>
    </row>
    <row r="317" spans="1:7" ht="31.5" x14ac:dyDescent="0.25">
      <c r="A317" s="49">
        <f t="shared" si="5"/>
        <v>309</v>
      </c>
      <c r="B317" s="53" t="s">
        <v>367</v>
      </c>
      <c r="C317" s="54" t="s">
        <v>55</v>
      </c>
      <c r="D317" s="16">
        <v>0.63</v>
      </c>
      <c r="E317" s="55"/>
      <c r="F317" s="55"/>
      <c r="G317" s="56"/>
    </row>
    <row r="318" spans="1:7" ht="31.5" x14ac:dyDescent="0.25">
      <c r="A318" s="49">
        <f t="shared" si="5"/>
        <v>310</v>
      </c>
      <c r="B318" s="53" t="s">
        <v>368</v>
      </c>
      <c r="C318" s="54" t="s">
        <v>55</v>
      </c>
      <c r="D318" s="16">
        <v>0.59</v>
      </c>
      <c r="E318" s="55"/>
      <c r="F318" s="55"/>
      <c r="G318" s="56"/>
    </row>
    <row r="319" spans="1:7" ht="31.5" x14ac:dyDescent="0.25">
      <c r="A319" s="49">
        <f t="shared" si="5"/>
        <v>311</v>
      </c>
      <c r="B319" s="53" t="s">
        <v>369</v>
      </c>
      <c r="C319" s="54" t="s">
        <v>55</v>
      </c>
      <c r="D319" s="16">
        <v>1.51</v>
      </c>
      <c r="E319" s="55"/>
      <c r="F319" s="55"/>
      <c r="G319" s="56"/>
    </row>
    <row r="320" spans="1:7" ht="31.5" x14ac:dyDescent="0.25">
      <c r="A320" s="49">
        <f t="shared" si="5"/>
        <v>312</v>
      </c>
      <c r="B320" s="53" t="s">
        <v>370</v>
      </c>
      <c r="C320" s="54" t="s">
        <v>55</v>
      </c>
      <c r="D320" s="16">
        <v>6.28</v>
      </c>
      <c r="E320" s="55"/>
      <c r="F320" s="55"/>
      <c r="G320" s="56"/>
    </row>
    <row r="321" spans="1:7" ht="31.5" x14ac:dyDescent="0.25">
      <c r="A321" s="49">
        <f t="shared" si="5"/>
        <v>313</v>
      </c>
      <c r="B321" s="53" t="s">
        <v>371</v>
      </c>
      <c r="C321" s="54" t="s">
        <v>55</v>
      </c>
      <c r="D321" s="57">
        <f>100*0.19</f>
        <v>19</v>
      </c>
      <c r="E321" s="55"/>
      <c r="F321" s="55"/>
      <c r="G321" s="56"/>
    </row>
    <row r="322" spans="1:7" x14ac:dyDescent="0.25">
      <c r="A322" s="49">
        <f t="shared" si="5"/>
        <v>314</v>
      </c>
      <c r="B322" s="53" t="s">
        <v>86</v>
      </c>
      <c r="C322" s="54" t="s">
        <v>55</v>
      </c>
      <c r="D322" s="16">
        <v>21.85</v>
      </c>
      <c r="E322" s="55"/>
      <c r="F322" s="55"/>
      <c r="G322" s="56"/>
    </row>
    <row r="323" spans="1:7" ht="47.25" x14ac:dyDescent="0.25">
      <c r="A323" s="49">
        <f t="shared" si="5"/>
        <v>315</v>
      </c>
      <c r="B323" s="53" t="s">
        <v>372</v>
      </c>
      <c r="C323" s="54" t="s">
        <v>57</v>
      </c>
      <c r="D323" s="57">
        <v>0.4</v>
      </c>
      <c r="E323" s="55"/>
      <c r="F323" s="55"/>
      <c r="G323" s="56"/>
    </row>
    <row r="324" spans="1:7" x14ac:dyDescent="0.25">
      <c r="A324" s="49">
        <f t="shared" si="5"/>
        <v>316</v>
      </c>
      <c r="B324" s="82" t="s">
        <v>450</v>
      </c>
      <c r="C324" s="82"/>
      <c r="D324" s="82"/>
      <c r="E324" s="82"/>
      <c r="F324" s="82"/>
      <c r="G324" s="83"/>
    </row>
    <row r="325" spans="1:7" x14ac:dyDescent="0.25">
      <c r="A325" s="49">
        <f t="shared" si="5"/>
        <v>317</v>
      </c>
      <c r="B325" s="53" t="s">
        <v>158</v>
      </c>
      <c r="C325" s="54" t="s">
        <v>11</v>
      </c>
      <c r="D325" s="16">
        <v>2</v>
      </c>
      <c r="E325" s="55"/>
      <c r="F325" s="55"/>
      <c r="G325" s="56"/>
    </row>
    <row r="326" spans="1:7" ht="31.5" x14ac:dyDescent="0.25">
      <c r="A326" s="49">
        <f t="shared" si="5"/>
        <v>318</v>
      </c>
      <c r="B326" s="53" t="s">
        <v>159</v>
      </c>
      <c r="C326" s="54" t="s">
        <v>11</v>
      </c>
      <c r="D326" s="16">
        <v>4</v>
      </c>
      <c r="E326" s="55"/>
      <c r="F326" s="55"/>
      <c r="G326" s="56"/>
    </row>
    <row r="327" spans="1:7" ht="31.5" x14ac:dyDescent="0.25">
      <c r="A327" s="49">
        <f t="shared" si="5"/>
        <v>319</v>
      </c>
      <c r="B327" s="53" t="s">
        <v>160</v>
      </c>
      <c r="C327" s="54" t="s">
        <v>11</v>
      </c>
      <c r="D327" s="16">
        <v>2</v>
      </c>
      <c r="E327" s="55"/>
      <c r="F327" s="55"/>
      <c r="G327" s="56"/>
    </row>
    <row r="328" spans="1:7" ht="31.5" x14ac:dyDescent="0.25">
      <c r="A328" s="49">
        <f t="shared" si="5"/>
        <v>320</v>
      </c>
      <c r="B328" s="53" t="s">
        <v>161</v>
      </c>
      <c r="C328" s="54" t="s">
        <v>11</v>
      </c>
      <c r="D328" s="16">
        <v>6</v>
      </c>
      <c r="E328" s="55"/>
      <c r="F328" s="55"/>
      <c r="G328" s="56"/>
    </row>
    <row r="329" spans="1:7" ht="31.5" x14ac:dyDescent="0.25">
      <c r="A329" s="49">
        <f t="shared" si="5"/>
        <v>321</v>
      </c>
      <c r="B329" s="53" t="s">
        <v>162</v>
      </c>
      <c r="C329" s="54" t="s">
        <v>11</v>
      </c>
      <c r="D329" s="16">
        <v>4</v>
      </c>
      <c r="E329" s="55"/>
      <c r="F329" s="55"/>
      <c r="G329" s="56"/>
    </row>
    <row r="330" spans="1:7" x14ac:dyDescent="0.25">
      <c r="A330" s="49">
        <f t="shared" si="5"/>
        <v>322</v>
      </c>
      <c r="B330" s="53" t="s">
        <v>163</v>
      </c>
      <c r="C330" s="54" t="s">
        <v>11</v>
      </c>
      <c r="D330" s="16">
        <v>2</v>
      </c>
      <c r="E330" s="55"/>
      <c r="F330" s="55"/>
      <c r="G330" s="56"/>
    </row>
    <row r="331" spans="1:7" x14ac:dyDescent="0.25">
      <c r="A331" s="49">
        <f t="shared" ref="A331:A394" si="6">A330+1</f>
        <v>323</v>
      </c>
      <c r="B331" s="53" t="s">
        <v>163</v>
      </c>
      <c r="C331" s="54" t="s">
        <v>11</v>
      </c>
      <c r="D331" s="16">
        <v>2</v>
      </c>
      <c r="E331" s="55"/>
      <c r="F331" s="55"/>
      <c r="G331" s="56"/>
    </row>
    <row r="332" spans="1:7" x14ac:dyDescent="0.25">
      <c r="A332" s="49">
        <f t="shared" si="6"/>
        <v>324</v>
      </c>
      <c r="B332" s="82" t="s">
        <v>448</v>
      </c>
      <c r="C332" s="82"/>
      <c r="D332" s="82"/>
      <c r="E332" s="82"/>
      <c r="F332" s="82"/>
      <c r="G332" s="83"/>
    </row>
    <row r="333" spans="1:7" x14ac:dyDescent="0.25">
      <c r="A333" s="49">
        <f t="shared" si="6"/>
        <v>325</v>
      </c>
      <c r="B333" s="53" t="s">
        <v>381</v>
      </c>
      <c r="C333" s="54" t="s">
        <v>11</v>
      </c>
      <c r="D333" s="16">
        <v>1</v>
      </c>
      <c r="E333" s="55"/>
      <c r="F333" s="55"/>
      <c r="G333" s="56"/>
    </row>
    <row r="334" spans="1:7" x14ac:dyDescent="0.25">
      <c r="A334" s="49">
        <f t="shared" si="6"/>
        <v>326</v>
      </c>
      <c r="B334" s="53" t="s">
        <v>382</v>
      </c>
      <c r="C334" s="54" t="s">
        <v>11</v>
      </c>
      <c r="D334" s="16">
        <v>1</v>
      </c>
      <c r="E334" s="55"/>
      <c r="F334" s="55"/>
      <c r="G334" s="56"/>
    </row>
    <row r="335" spans="1:7" ht="31.5" x14ac:dyDescent="0.25">
      <c r="A335" s="49">
        <f t="shared" si="6"/>
        <v>327</v>
      </c>
      <c r="B335" s="53" t="s">
        <v>348</v>
      </c>
      <c r="C335" s="54" t="s">
        <v>11</v>
      </c>
      <c r="D335" s="16">
        <v>1</v>
      </c>
      <c r="E335" s="55"/>
      <c r="F335" s="55"/>
      <c r="G335" s="56"/>
    </row>
    <row r="336" spans="1:7" ht="31.5" x14ac:dyDescent="0.25">
      <c r="A336" s="49">
        <f t="shared" si="6"/>
        <v>328</v>
      </c>
      <c r="B336" s="53" t="s">
        <v>351</v>
      </c>
      <c r="C336" s="54" t="s">
        <v>11</v>
      </c>
      <c r="D336" s="16">
        <v>2</v>
      </c>
      <c r="E336" s="55"/>
      <c r="F336" s="55"/>
      <c r="G336" s="56"/>
    </row>
    <row r="337" spans="1:7" ht="31.5" x14ac:dyDescent="0.25">
      <c r="A337" s="49">
        <f t="shared" si="6"/>
        <v>329</v>
      </c>
      <c r="B337" s="53" t="s">
        <v>349</v>
      </c>
      <c r="C337" s="54" t="s">
        <v>11</v>
      </c>
      <c r="D337" s="16">
        <v>1</v>
      </c>
      <c r="E337" s="55"/>
      <c r="F337" s="55"/>
      <c r="G337" s="56"/>
    </row>
    <row r="338" spans="1:7" ht="47.25" x14ac:dyDescent="0.25">
      <c r="A338" s="49">
        <f t="shared" si="6"/>
        <v>330</v>
      </c>
      <c r="B338" s="53" t="s">
        <v>360</v>
      </c>
      <c r="C338" s="54" t="s">
        <v>55</v>
      </c>
      <c r="D338" s="16">
        <v>16</v>
      </c>
      <c r="E338" s="55"/>
      <c r="F338" s="55"/>
      <c r="G338" s="56"/>
    </row>
    <row r="339" spans="1:7" ht="47.25" x14ac:dyDescent="0.25">
      <c r="A339" s="49">
        <f t="shared" si="6"/>
        <v>331</v>
      </c>
      <c r="B339" s="53" t="s">
        <v>358</v>
      </c>
      <c r="C339" s="54" t="s">
        <v>55</v>
      </c>
      <c r="D339" s="16">
        <v>0.94</v>
      </c>
      <c r="E339" s="55"/>
      <c r="F339" s="55"/>
      <c r="G339" s="56"/>
    </row>
    <row r="340" spans="1:7" ht="47.25" x14ac:dyDescent="0.25">
      <c r="A340" s="49">
        <f t="shared" si="6"/>
        <v>332</v>
      </c>
      <c r="B340" s="53" t="s">
        <v>357</v>
      </c>
      <c r="C340" s="54" t="s">
        <v>11</v>
      </c>
      <c r="D340" s="16">
        <v>2</v>
      </c>
      <c r="E340" s="55"/>
      <c r="F340" s="55"/>
      <c r="G340" s="56"/>
    </row>
    <row r="341" spans="1:7" ht="47.25" x14ac:dyDescent="0.25">
      <c r="A341" s="49">
        <f t="shared" si="6"/>
        <v>333</v>
      </c>
      <c r="B341" s="53" t="s">
        <v>372</v>
      </c>
      <c r="C341" s="54" t="s">
        <v>57</v>
      </c>
      <c r="D341" s="57">
        <v>3.2399999999999998E-2</v>
      </c>
      <c r="E341" s="55"/>
      <c r="F341" s="55"/>
      <c r="G341" s="56"/>
    </row>
    <row r="342" spans="1:7" x14ac:dyDescent="0.25">
      <c r="A342" s="49">
        <f t="shared" si="6"/>
        <v>334</v>
      </c>
      <c r="B342" s="82" t="s">
        <v>449</v>
      </c>
      <c r="C342" s="82"/>
      <c r="D342" s="82"/>
      <c r="E342" s="82"/>
      <c r="F342" s="82"/>
      <c r="G342" s="83"/>
    </row>
    <row r="343" spans="1:7" x14ac:dyDescent="0.25">
      <c r="A343" s="49">
        <f t="shared" si="6"/>
        <v>335</v>
      </c>
      <c r="B343" s="53" t="s">
        <v>381</v>
      </c>
      <c r="C343" s="54" t="s">
        <v>11</v>
      </c>
      <c r="D343" s="16">
        <v>1</v>
      </c>
      <c r="E343" s="55"/>
      <c r="F343" s="55"/>
      <c r="G343" s="56"/>
    </row>
    <row r="344" spans="1:7" x14ac:dyDescent="0.25">
      <c r="A344" s="49">
        <f t="shared" si="6"/>
        <v>336</v>
      </c>
      <c r="B344" s="53" t="s">
        <v>382</v>
      </c>
      <c r="C344" s="54" t="s">
        <v>11</v>
      </c>
      <c r="D344" s="16">
        <v>1</v>
      </c>
      <c r="E344" s="55"/>
      <c r="F344" s="55"/>
      <c r="G344" s="56"/>
    </row>
    <row r="345" spans="1:7" ht="31.5" x14ac:dyDescent="0.25">
      <c r="A345" s="49">
        <f t="shared" si="6"/>
        <v>337</v>
      </c>
      <c r="B345" s="53" t="s">
        <v>348</v>
      </c>
      <c r="C345" s="54" t="s">
        <v>11</v>
      </c>
      <c r="D345" s="16">
        <v>1</v>
      </c>
      <c r="E345" s="55"/>
      <c r="F345" s="55"/>
      <c r="G345" s="56"/>
    </row>
    <row r="346" spans="1:7" ht="31.5" x14ac:dyDescent="0.25">
      <c r="A346" s="49">
        <f t="shared" si="6"/>
        <v>338</v>
      </c>
      <c r="B346" s="53" t="s">
        <v>351</v>
      </c>
      <c r="C346" s="54" t="s">
        <v>11</v>
      </c>
      <c r="D346" s="16">
        <v>2</v>
      </c>
      <c r="E346" s="55"/>
      <c r="F346" s="55"/>
      <c r="G346" s="56"/>
    </row>
    <row r="347" spans="1:7" ht="31.5" x14ac:dyDescent="0.25">
      <c r="A347" s="49">
        <f t="shared" si="6"/>
        <v>339</v>
      </c>
      <c r="B347" s="53" t="s">
        <v>349</v>
      </c>
      <c r="C347" s="54" t="s">
        <v>11</v>
      </c>
      <c r="D347" s="16">
        <v>1</v>
      </c>
      <c r="E347" s="55"/>
      <c r="F347" s="55"/>
      <c r="G347" s="56"/>
    </row>
    <row r="348" spans="1:7" ht="47.25" x14ac:dyDescent="0.25">
      <c r="A348" s="49">
        <f t="shared" si="6"/>
        <v>340</v>
      </c>
      <c r="B348" s="53" t="s">
        <v>360</v>
      </c>
      <c r="C348" s="54" t="s">
        <v>55</v>
      </c>
      <c r="D348" s="57">
        <f>100*0.192</f>
        <v>19.2</v>
      </c>
      <c r="E348" s="55"/>
      <c r="F348" s="55"/>
      <c r="G348" s="56"/>
    </row>
    <row r="349" spans="1:7" ht="47.25" x14ac:dyDescent="0.25">
      <c r="A349" s="49">
        <f t="shared" si="6"/>
        <v>341</v>
      </c>
      <c r="B349" s="53" t="s">
        <v>358</v>
      </c>
      <c r="C349" s="54" t="s">
        <v>55</v>
      </c>
      <c r="D349" s="57">
        <f>100*0.0094</f>
        <v>0.94000000000000006</v>
      </c>
      <c r="E349" s="55"/>
      <c r="F349" s="55"/>
      <c r="G349" s="56"/>
    </row>
    <row r="350" spans="1:7" ht="47.25" x14ac:dyDescent="0.25">
      <c r="A350" s="49">
        <f t="shared" si="6"/>
        <v>342</v>
      </c>
      <c r="B350" s="53" t="s">
        <v>357</v>
      </c>
      <c r="C350" s="54" t="s">
        <v>11</v>
      </c>
      <c r="D350" s="16">
        <v>2</v>
      </c>
      <c r="E350" s="55"/>
      <c r="F350" s="55"/>
      <c r="G350" s="56"/>
    </row>
    <row r="351" spans="1:7" ht="47.25" x14ac:dyDescent="0.25">
      <c r="A351" s="49">
        <f t="shared" si="6"/>
        <v>343</v>
      </c>
      <c r="B351" s="53" t="s">
        <v>372</v>
      </c>
      <c r="C351" s="54" t="s">
        <v>57</v>
      </c>
      <c r="D351" s="57">
        <v>5.04E-2</v>
      </c>
      <c r="E351" s="55"/>
      <c r="F351" s="55"/>
      <c r="G351" s="56"/>
    </row>
    <row r="352" spans="1:7" x14ac:dyDescent="0.25">
      <c r="A352" s="49">
        <f t="shared" si="6"/>
        <v>344</v>
      </c>
      <c r="B352" s="82" t="s">
        <v>451</v>
      </c>
      <c r="C352" s="82"/>
      <c r="D352" s="82"/>
      <c r="E352" s="82"/>
      <c r="F352" s="82"/>
      <c r="G352" s="83"/>
    </row>
    <row r="353" spans="1:7" ht="31.5" x14ac:dyDescent="0.25">
      <c r="A353" s="49">
        <f t="shared" si="6"/>
        <v>345</v>
      </c>
      <c r="B353" s="53" t="s">
        <v>387</v>
      </c>
      <c r="C353" s="54" t="s">
        <v>67</v>
      </c>
      <c r="D353" s="16">
        <v>2</v>
      </c>
      <c r="E353" s="55"/>
      <c r="F353" s="55"/>
      <c r="G353" s="56"/>
    </row>
    <row r="354" spans="1:7" x14ac:dyDescent="0.25">
      <c r="A354" s="49">
        <f t="shared" si="6"/>
        <v>346</v>
      </c>
      <c r="B354" s="53" t="s">
        <v>513</v>
      </c>
      <c r="C354" s="54" t="s">
        <v>11</v>
      </c>
      <c r="D354" s="16">
        <v>2</v>
      </c>
      <c r="E354" s="55"/>
      <c r="F354" s="55"/>
      <c r="G354" s="56"/>
    </row>
    <row r="355" spans="1:7" ht="47.25" x14ac:dyDescent="0.25">
      <c r="A355" s="49">
        <f t="shared" si="6"/>
        <v>347</v>
      </c>
      <c r="B355" s="53" t="s">
        <v>388</v>
      </c>
      <c r="C355" s="30" t="s">
        <v>471</v>
      </c>
      <c r="D355" s="16">
        <v>28</v>
      </c>
      <c r="E355" s="55"/>
      <c r="F355" s="55"/>
      <c r="G355" s="56"/>
    </row>
    <row r="356" spans="1:7" ht="47.25" x14ac:dyDescent="0.25">
      <c r="A356" s="49">
        <f t="shared" si="6"/>
        <v>348</v>
      </c>
      <c r="B356" s="53" t="s">
        <v>389</v>
      </c>
      <c r="C356" s="30" t="s">
        <v>471</v>
      </c>
      <c r="D356" s="16">
        <v>28</v>
      </c>
      <c r="E356" s="55"/>
      <c r="F356" s="55"/>
      <c r="G356" s="56"/>
    </row>
    <row r="357" spans="1:7" ht="31.5" x14ac:dyDescent="0.25">
      <c r="A357" s="49">
        <f t="shared" si="6"/>
        <v>349</v>
      </c>
      <c r="B357" s="53" t="s">
        <v>390</v>
      </c>
      <c r="C357" s="54" t="s">
        <v>59</v>
      </c>
      <c r="D357" s="57">
        <v>0.28000000000000003</v>
      </c>
      <c r="E357" s="55"/>
      <c r="F357" s="55"/>
      <c r="G357" s="56"/>
    </row>
    <row r="358" spans="1:7" ht="31.5" x14ac:dyDescent="0.25">
      <c r="A358" s="49">
        <f t="shared" si="6"/>
        <v>350</v>
      </c>
      <c r="B358" s="53" t="s">
        <v>391</v>
      </c>
      <c r="C358" s="54" t="s">
        <v>59</v>
      </c>
      <c r="D358" s="57">
        <v>0.28000000000000003</v>
      </c>
      <c r="E358" s="55"/>
      <c r="F358" s="55"/>
      <c r="G358" s="56"/>
    </row>
    <row r="359" spans="1:7" x14ac:dyDescent="0.25">
      <c r="A359" s="49">
        <f t="shared" si="6"/>
        <v>351</v>
      </c>
      <c r="B359" s="53" t="s">
        <v>392</v>
      </c>
      <c r="C359" s="30" t="s">
        <v>471</v>
      </c>
      <c r="D359" s="16">
        <v>20</v>
      </c>
      <c r="E359" s="55"/>
      <c r="F359" s="55"/>
      <c r="G359" s="56"/>
    </row>
    <row r="360" spans="1:7" ht="47.25" x14ac:dyDescent="0.25">
      <c r="A360" s="49">
        <f t="shared" si="6"/>
        <v>352</v>
      </c>
      <c r="B360" s="53" t="s">
        <v>393</v>
      </c>
      <c r="C360" s="54" t="s">
        <v>67</v>
      </c>
      <c r="D360" s="16">
        <v>2</v>
      </c>
      <c r="E360" s="55"/>
      <c r="F360" s="55"/>
      <c r="G360" s="56"/>
    </row>
    <row r="361" spans="1:7" x14ac:dyDescent="0.25">
      <c r="A361" s="49">
        <f t="shared" si="6"/>
        <v>353</v>
      </c>
      <c r="B361" s="82" t="s">
        <v>452</v>
      </c>
      <c r="C361" s="82"/>
      <c r="D361" s="82"/>
      <c r="E361" s="82"/>
      <c r="F361" s="82"/>
      <c r="G361" s="83"/>
    </row>
    <row r="362" spans="1:7" ht="31.5" x14ac:dyDescent="0.25">
      <c r="A362" s="49">
        <f t="shared" si="6"/>
        <v>354</v>
      </c>
      <c r="B362" s="53" t="s">
        <v>394</v>
      </c>
      <c r="C362" s="54" t="s">
        <v>67</v>
      </c>
      <c r="D362" s="16">
        <v>4</v>
      </c>
      <c r="E362" s="55"/>
      <c r="F362" s="55"/>
      <c r="G362" s="56"/>
    </row>
    <row r="363" spans="1:7" x14ac:dyDescent="0.25">
      <c r="A363" s="49">
        <f t="shared" si="6"/>
        <v>355</v>
      </c>
      <c r="B363" s="53" t="s">
        <v>512</v>
      </c>
      <c r="C363" s="54" t="s">
        <v>11</v>
      </c>
      <c r="D363" s="16">
        <v>4</v>
      </c>
      <c r="E363" s="55"/>
      <c r="F363" s="55"/>
      <c r="G363" s="56"/>
    </row>
    <row r="364" spans="1:7" ht="47.25" x14ac:dyDescent="0.25">
      <c r="A364" s="49">
        <f t="shared" si="6"/>
        <v>356</v>
      </c>
      <c r="B364" s="53" t="s">
        <v>388</v>
      </c>
      <c r="C364" s="30" t="s">
        <v>471</v>
      </c>
      <c r="D364" s="16">
        <v>22.8</v>
      </c>
      <c r="E364" s="55"/>
      <c r="F364" s="55"/>
      <c r="G364" s="56"/>
    </row>
    <row r="365" spans="1:7" ht="47.25" x14ac:dyDescent="0.25">
      <c r="A365" s="49">
        <f t="shared" si="6"/>
        <v>357</v>
      </c>
      <c r="B365" s="53" t="s">
        <v>389</v>
      </c>
      <c r="C365" s="30" t="s">
        <v>471</v>
      </c>
      <c r="D365" s="16">
        <v>22.8</v>
      </c>
      <c r="E365" s="55"/>
      <c r="F365" s="55"/>
      <c r="G365" s="56"/>
    </row>
    <row r="366" spans="1:7" ht="31.5" x14ac:dyDescent="0.25">
      <c r="A366" s="49">
        <f t="shared" si="6"/>
        <v>358</v>
      </c>
      <c r="B366" s="53" t="s">
        <v>390</v>
      </c>
      <c r="C366" s="30" t="s">
        <v>471</v>
      </c>
      <c r="D366" s="57">
        <f>100*0.228</f>
        <v>22.8</v>
      </c>
      <c r="E366" s="55"/>
      <c r="F366" s="55"/>
      <c r="G366" s="56"/>
    </row>
    <row r="367" spans="1:7" ht="31.5" x14ac:dyDescent="0.25">
      <c r="A367" s="49">
        <f t="shared" si="6"/>
        <v>359</v>
      </c>
      <c r="B367" s="53" t="s">
        <v>395</v>
      </c>
      <c r="C367" s="30" t="s">
        <v>471</v>
      </c>
      <c r="D367" s="57">
        <f>100*0.228</f>
        <v>22.8</v>
      </c>
      <c r="E367" s="55"/>
      <c r="F367" s="55"/>
      <c r="G367" s="56"/>
    </row>
    <row r="368" spans="1:7" x14ac:dyDescent="0.25">
      <c r="A368" s="49">
        <f t="shared" si="6"/>
        <v>360</v>
      </c>
      <c r="B368" s="53" t="s">
        <v>392</v>
      </c>
      <c r="C368" s="30" t="s">
        <v>471</v>
      </c>
      <c r="D368" s="16">
        <v>25</v>
      </c>
      <c r="E368" s="55"/>
      <c r="F368" s="55"/>
      <c r="G368" s="56"/>
    </row>
    <row r="369" spans="1:7" x14ac:dyDescent="0.25">
      <c r="A369" s="49">
        <f t="shared" si="6"/>
        <v>361</v>
      </c>
      <c r="B369" s="53" t="s">
        <v>87</v>
      </c>
      <c r="C369" s="54" t="s">
        <v>11</v>
      </c>
      <c r="D369" s="16">
        <v>2</v>
      </c>
      <c r="E369" s="55"/>
      <c r="F369" s="55"/>
      <c r="G369" s="56"/>
    </row>
    <row r="370" spans="1:7" ht="47.25" x14ac:dyDescent="0.25">
      <c r="A370" s="49">
        <f t="shared" si="6"/>
        <v>362</v>
      </c>
      <c r="B370" s="53" t="s">
        <v>393</v>
      </c>
      <c r="C370" s="54" t="s">
        <v>67</v>
      </c>
      <c r="D370" s="16">
        <v>4</v>
      </c>
      <c r="E370" s="55"/>
      <c r="F370" s="55"/>
      <c r="G370" s="56"/>
    </row>
    <row r="371" spans="1:7" x14ac:dyDescent="0.25">
      <c r="A371" s="49">
        <f t="shared" si="6"/>
        <v>363</v>
      </c>
      <c r="B371" s="82" t="s">
        <v>453</v>
      </c>
      <c r="C371" s="82"/>
      <c r="D371" s="82"/>
      <c r="E371" s="82"/>
      <c r="F371" s="82"/>
      <c r="G371" s="83"/>
    </row>
    <row r="372" spans="1:7" ht="31.5" x14ac:dyDescent="0.25">
      <c r="A372" s="49">
        <f t="shared" si="6"/>
        <v>364</v>
      </c>
      <c r="B372" s="53" t="s">
        <v>394</v>
      </c>
      <c r="C372" s="54" t="s">
        <v>67</v>
      </c>
      <c r="D372" s="16">
        <v>1</v>
      </c>
      <c r="E372" s="55"/>
      <c r="F372" s="55"/>
      <c r="G372" s="56"/>
    </row>
    <row r="373" spans="1:7" x14ac:dyDescent="0.25">
      <c r="A373" s="49">
        <f t="shared" si="6"/>
        <v>365</v>
      </c>
      <c r="B373" s="53" t="s">
        <v>511</v>
      </c>
      <c r="C373" s="54" t="s">
        <v>11</v>
      </c>
      <c r="D373" s="16">
        <v>1</v>
      </c>
      <c r="E373" s="55"/>
      <c r="F373" s="55"/>
      <c r="G373" s="56"/>
    </row>
    <row r="374" spans="1:7" ht="47.25" x14ac:dyDescent="0.25">
      <c r="A374" s="49">
        <f t="shared" si="6"/>
        <v>366</v>
      </c>
      <c r="B374" s="53" t="s">
        <v>388</v>
      </c>
      <c r="C374" s="30" t="s">
        <v>471</v>
      </c>
      <c r="D374" s="16">
        <v>14</v>
      </c>
      <c r="E374" s="55"/>
      <c r="F374" s="55"/>
      <c r="G374" s="56"/>
    </row>
    <row r="375" spans="1:7" ht="47.25" x14ac:dyDescent="0.25">
      <c r="A375" s="49">
        <f t="shared" si="6"/>
        <v>367</v>
      </c>
      <c r="B375" s="53" t="s">
        <v>389</v>
      </c>
      <c r="C375" s="30" t="s">
        <v>471</v>
      </c>
      <c r="D375" s="16">
        <v>14</v>
      </c>
      <c r="E375" s="55"/>
      <c r="F375" s="55"/>
      <c r="G375" s="56"/>
    </row>
    <row r="376" spans="1:7" ht="31.5" x14ac:dyDescent="0.25">
      <c r="A376" s="49">
        <f t="shared" si="6"/>
        <v>368</v>
      </c>
      <c r="B376" s="53" t="s">
        <v>390</v>
      </c>
      <c r="C376" s="30" t="s">
        <v>471</v>
      </c>
      <c r="D376" s="16">
        <v>14</v>
      </c>
      <c r="E376" s="55"/>
      <c r="F376" s="55"/>
      <c r="G376" s="56"/>
    </row>
    <row r="377" spans="1:7" ht="31.5" x14ac:dyDescent="0.25">
      <c r="A377" s="49">
        <f t="shared" si="6"/>
        <v>369</v>
      </c>
      <c r="B377" s="53" t="s">
        <v>395</v>
      </c>
      <c r="C377" s="30" t="s">
        <v>471</v>
      </c>
      <c r="D377" s="16">
        <v>14</v>
      </c>
      <c r="E377" s="55"/>
      <c r="F377" s="55"/>
      <c r="G377" s="56"/>
    </row>
    <row r="378" spans="1:7" x14ac:dyDescent="0.25">
      <c r="A378" s="49">
        <f t="shared" si="6"/>
        <v>370</v>
      </c>
      <c r="B378" s="53" t="s">
        <v>392</v>
      </c>
      <c r="C378" s="30" t="s">
        <v>471</v>
      </c>
      <c r="D378" s="16">
        <v>15</v>
      </c>
      <c r="E378" s="55"/>
      <c r="F378" s="55"/>
      <c r="G378" s="56"/>
    </row>
    <row r="379" spans="1:7" ht="47.25" x14ac:dyDescent="0.25">
      <c r="A379" s="49">
        <f t="shared" si="6"/>
        <v>371</v>
      </c>
      <c r="B379" s="53" t="s">
        <v>393</v>
      </c>
      <c r="C379" s="54" t="s">
        <v>67</v>
      </c>
      <c r="D379" s="16">
        <v>1</v>
      </c>
      <c r="E379" s="55"/>
      <c r="F379" s="55"/>
      <c r="G379" s="56"/>
    </row>
    <row r="380" spans="1:7" x14ac:dyDescent="0.25">
      <c r="A380" s="49">
        <f t="shared" si="6"/>
        <v>372</v>
      </c>
      <c r="B380" s="82" t="s">
        <v>454</v>
      </c>
      <c r="C380" s="82"/>
      <c r="D380" s="82"/>
      <c r="E380" s="82"/>
      <c r="F380" s="82"/>
      <c r="G380" s="83"/>
    </row>
    <row r="381" spans="1:7" ht="31.5" x14ac:dyDescent="0.25">
      <c r="A381" s="49">
        <f t="shared" si="6"/>
        <v>373</v>
      </c>
      <c r="B381" s="53" t="s">
        <v>394</v>
      </c>
      <c r="C381" s="54" t="s">
        <v>67</v>
      </c>
      <c r="D381" s="16">
        <v>2</v>
      </c>
      <c r="E381" s="55"/>
      <c r="F381" s="55"/>
      <c r="G381" s="56"/>
    </row>
    <row r="382" spans="1:7" x14ac:dyDescent="0.25">
      <c r="A382" s="49">
        <f t="shared" si="6"/>
        <v>374</v>
      </c>
      <c r="B382" s="53" t="s">
        <v>510</v>
      </c>
      <c r="C382" s="54" t="s">
        <v>11</v>
      </c>
      <c r="D382" s="16">
        <v>2</v>
      </c>
      <c r="E382" s="55"/>
      <c r="F382" s="55"/>
      <c r="G382" s="56"/>
    </row>
    <row r="383" spans="1:7" ht="47.25" x14ac:dyDescent="0.25">
      <c r="A383" s="49">
        <f t="shared" si="6"/>
        <v>375</v>
      </c>
      <c r="B383" s="53" t="s">
        <v>388</v>
      </c>
      <c r="C383" s="30" t="s">
        <v>471</v>
      </c>
      <c r="D383" s="16">
        <v>24</v>
      </c>
      <c r="E383" s="55"/>
      <c r="F383" s="55"/>
      <c r="G383" s="56"/>
    </row>
    <row r="384" spans="1:7" ht="47.25" x14ac:dyDescent="0.25">
      <c r="A384" s="49">
        <f t="shared" si="6"/>
        <v>376</v>
      </c>
      <c r="B384" s="53" t="s">
        <v>389</v>
      </c>
      <c r="C384" s="30" t="s">
        <v>471</v>
      </c>
      <c r="D384" s="16">
        <v>24</v>
      </c>
      <c r="E384" s="55"/>
      <c r="F384" s="55"/>
      <c r="G384" s="56"/>
    </row>
    <row r="385" spans="1:7" ht="31.5" x14ac:dyDescent="0.25">
      <c r="A385" s="49">
        <f t="shared" si="6"/>
        <v>377</v>
      </c>
      <c r="B385" s="53" t="s">
        <v>390</v>
      </c>
      <c r="C385" s="30" t="s">
        <v>471</v>
      </c>
      <c r="D385" s="16">
        <v>24</v>
      </c>
      <c r="E385" s="55"/>
      <c r="F385" s="55"/>
      <c r="G385" s="56"/>
    </row>
    <row r="386" spans="1:7" ht="31.5" x14ac:dyDescent="0.25">
      <c r="A386" s="49">
        <f t="shared" si="6"/>
        <v>378</v>
      </c>
      <c r="B386" s="53" t="s">
        <v>391</v>
      </c>
      <c r="C386" s="30" t="s">
        <v>471</v>
      </c>
      <c r="D386" s="16">
        <v>24</v>
      </c>
      <c r="E386" s="55"/>
      <c r="F386" s="55"/>
      <c r="G386" s="56"/>
    </row>
    <row r="387" spans="1:7" x14ac:dyDescent="0.25">
      <c r="A387" s="49">
        <f t="shared" si="6"/>
        <v>379</v>
      </c>
      <c r="B387" s="53" t="s">
        <v>392</v>
      </c>
      <c r="C387" s="30" t="s">
        <v>471</v>
      </c>
      <c r="D387" s="16">
        <v>30</v>
      </c>
      <c r="E387" s="55"/>
      <c r="F387" s="55"/>
      <c r="G387" s="56"/>
    </row>
    <row r="388" spans="1:7" ht="47.25" x14ac:dyDescent="0.25">
      <c r="A388" s="49">
        <f t="shared" si="6"/>
        <v>380</v>
      </c>
      <c r="B388" s="53" t="s">
        <v>393</v>
      </c>
      <c r="C388" s="54" t="s">
        <v>67</v>
      </c>
      <c r="D388" s="16">
        <v>2</v>
      </c>
      <c r="E388" s="55"/>
      <c r="F388" s="55"/>
      <c r="G388" s="56"/>
    </row>
    <row r="389" spans="1:7" x14ac:dyDescent="0.25">
      <c r="A389" s="49">
        <f t="shared" si="6"/>
        <v>381</v>
      </c>
      <c r="B389" s="82" t="s">
        <v>455</v>
      </c>
      <c r="C389" s="82"/>
      <c r="D389" s="82"/>
      <c r="E389" s="82"/>
      <c r="F389" s="82"/>
      <c r="G389" s="83"/>
    </row>
    <row r="390" spans="1:7" ht="31.5" x14ac:dyDescent="0.25">
      <c r="A390" s="49">
        <f t="shared" si="6"/>
        <v>382</v>
      </c>
      <c r="B390" s="53" t="s">
        <v>394</v>
      </c>
      <c r="C390" s="54" t="s">
        <v>67</v>
      </c>
      <c r="D390" s="16">
        <v>4</v>
      </c>
      <c r="E390" s="55"/>
      <c r="F390" s="55"/>
      <c r="G390" s="56"/>
    </row>
    <row r="391" spans="1:7" x14ac:dyDescent="0.25">
      <c r="A391" s="49">
        <f t="shared" si="6"/>
        <v>383</v>
      </c>
      <c r="B391" s="53" t="s">
        <v>509</v>
      </c>
      <c r="C391" s="54" t="s">
        <v>11</v>
      </c>
      <c r="D391" s="16">
        <v>4</v>
      </c>
      <c r="E391" s="55"/>
      <c r="F391" s="55"/>
      <c r="G391" s="56"/>
    </row>
    <row r="392" spans="1:7" ht="47.25" x14ac:dyDescent="0.25">
      <c r="A392" s="49">
        <f t="shared" si="6"/>
        <v>384</v>
      </c>
      <c r="B392" s="53" t="s">
        <v>388</v>
      </c>
      <c r="C392" s="30" t="s">
        <v>471</v>
      </c>
      <c r="D392" s="16">
        <v>12</v>
      </c>
      <c r="E392" s="55"/>
      <c r="F392" s="55"/>
      <c r="G392" s="56"/>
    </row>
    <row r="393" spans="1:7" ht="47.25" x14ac:dyDescent="0.25">
      <c r="A393" s="49">
        <f t="shared" si="6"/>
        <v>385</v>
      </c>
      <c r="B393" s="53" t="s">
        <v>389</v>
      </c>
      <c r="C393" s="30" t="s">
        <v>471</v>
      </c>
      <c r="D393" s="16">
        <v>12</v>
      </c>
      <c r="E393" s="55"/>
      <c r="F393" s="55"/>
      <c r="G393" s="56"/>
    </row>
    <row r="394" spans="1:7" ht="31.5" x14ac:dyDescent="0.25">
      <c r="A394" s="49">
        <f t="shared" si="6"/>
        <v>386</v>
      </c>
      <c r="B394" s="53" t="s">
        <v>390</v>
      </c>
      <c r="C394" s="30" t="s">
        <v>471</v>
      </c>
      <c r="D394" s="16">
        <v>12</v>
      </c>
      <c r="E394" s="55"/>
      <c r="F394" s="55"/>
      <c r="G394" s="56"/>
    </row>
    <row r="395" spans="1:7" ht="31.5" x14ac:dyDescent="0.25">
      <c r="A395" s="49">
        <f t="shared" ref="A395:A458" si="7">A394+1</f>
        <v>387</v>
      </c>
      <c r="B395" s="53" t="s">
        <v>395</v>
      </c>
      <c r="C395" s="30" t="s">
        <v>471</v>
      </c>
      <c r="D395" s="16">
        <v>12</v>
      </c>
      <c r="E395" s="55"/>
      <c r="F395" s="55"/>
      <c r="G395" s="56"/>
    </row>
    <row r="396" spans="1:7" x14ac:dyDescent="0.25">
      <c r="A396" s="49">
        <f t="shared" si="7"/>
        <v>388</v>
      </c>
      <c r="B396" s="53" t="s">
        <v>392</v>
      </c>
      <c r="C396" s="30" t="s">
        <v>471</v>
      </c>
      <c r="D396" s="16">
        <v>15</v>
      </c>
      <c r="E396" s="55"/>
      <c r="F396" s="55"/>
      <c r="G396" s="56"/>
    </row>
    <row r="397" spans="1:7" ht="47.25" x14ac:dyDescent="0.25">
      <c r="A397" s="49">
        <f t="shared" si="7"/>
        <v>389</v>
      </c>
      <c r="B397" s="53" t="s">
        <v>393</v>
      </c>
      <c r="C397" s="54" t="s">
        <v>67</v>
      </c>
      <c r="D397" s="16">
        <v>4</v>
      </c>
      <c r="E397" s="55"/>
      <c r="F397" s="55"/>
      <c r="G397" s="56"/>
    </row>
    <row r="398" spans="1:7" x14ac:dyDescent="0.25">
      <c r="A398" s="49">
        <f t="shared" si="7"/>
        <v>390</v>
      </c>
      <c r="B398" s="82" t="s">
        <v>456</v>
      </c>
      <c r="C398" s="82"/>
      <c r="D398" s="82"/>
      <c r="E398" s="82"/>
      <c r="F398" s="82"/>
      <c r="G398" s="83"/>
    </row>
    <row r="399" spans="1:7" ht="31.5" x14ac:dyDescent="0.25">
      <c r="A399" s="49">
        <f t="shared" si="7"/>
        <v>391</v>
      </c>
      <c r="B399" s="53" t="s">
        <v>387</v>
      </c>
      <c r="C399" s="54" t="s">
        <v>67</v>
      </c>
      <c r="D399" s="16">
        <v>3</v>
      </c>
      <c r="E399" s="55"/>
      <c r="F399" s="55"/>
      <c r="G399" s="56"/>
    </row>
    <row r="400" spans="1:7" x14ac:dyDescent="0.25">
      <c r="A400" s="49">
        <f t="shared" si="7"/>
        <v>392</v>
      </c>
      <c r="B400" s="53" t="s">
        <v>508</v>
      </c>
      <c r="C400" s="54" t="s">
        <v>11</v>
      </c>
      <c r="D400" s="16">
        <v>3</v>
      </c>
      <c r="E400" s="55"/>
      <c r="F400" s="55"/>
      <c r="G400" s="56"/>
    </row>
    <row r="401" spans="1:7" ht="47.25" x14ac:dyDescent="0.25">
      <c r="A401" s="49">
        <f t="shared" si="7"/>
        <v>393</v>
      </c>
      <c r="B401" s="53" t="s">
        <v>396</v>
      </c>
      <c r="C401" s="30" t="s">
        <v>471</v>
      </c>
      <c r="D401" s="16">
        <v>29</v>
      </c>
      <c r="E401" s="55"/>
      <c r="F401" s="55"/>
      <c r="G401" s="56"/>
    </row>
    <row r="402" spans="1:7" ht="47.25" x14ac:dyDescent="0.25">
      <c r="A402" s="49">
        <f t="shared" si="7"/>
        <v>394</v>
      </c>
      <c r="B402" s="53" t="s">
        <v>397</v>
      </c>
      <c r="C402" s="30" t="s">
        <v>471</v>
      </c>
      <c r="D402" s="16">
        <v>29</v>
      </c>
      <c r="E402" s="55"/>
      <c r="F402" s="55"/>
      <c r="G402" s="56"/>
    </row>
    <row r="403" spans="1:7" ht="31.5" x14ac:dyDescent="0.25">
      <c r="A403" s="49">
        <f t="shared" si="7"/>
        <v>395</v>
      </c>
      <c r="B403" s="53" t="s">
        <v>391</v>
      </c>
      <c r="C403" s="30" t="s">
        <v>471</v>
      </c>
      <c r="D403" s="16">
        <v>29</v>
      </c>
      <c r="E403" s="55"/>
      <c r="F403" s="55"/>
      <c r="G403" s="56"/>
    </row>
    <row r="404" spans="1:7" ht="31.5" x14ac:dyDescent="0.25">
      <c r="A404" s="49">
        <f t="shared" si="7"/>
        <v>396</v>
      </c>
      <c r="B404" s="53" t="s">
        <v>398</v>
      </c>
      <c r="C404" s="30" t="s">
        <v>471</v>
      </c>
      <c r="D404" s="16">
        <v>29</v>
      </c>
      <c r="E404" s="55"/>
      <c r="F404" s="55"/>
      <c r="G404" s="56"/>
    </row>
    <row r="405" spans="1:7" x14ac:dyDescent="0.25">
      <c r="A405" s="49">
        <f t="shared" si="7"/>
        <v>397</v>
      </c>
      <c r="B405" s="53" t="s">
        <v>392</v>
      </c>
      <c r="C405" s="30" t="s">
        <v>471</v>
      </c>
      <c r="D405" s="16">
        <v>24</v>
      </c>
      <c r="E405" s="55"/>
      <c r="F405" s="55"/>
      <c r="G405" s="56"/>
    </row>
    <row r="406" spans="1:7" ht="47.25" x14ac:dyDescent="0.25">
      <c r="A406" s="49">
        <f t="shared" si="7"/>
        <v>398</v>
      </c>
      <c r="B406" s="53" t="s">
        <v>393</v>
      </c>
      <c r="C406" s="54" t="s">
        <v>67</v>
      </c>
      <c r="D406" s="16">
        <v>3</v>
      </c>
      <c r="E406" s="55"/>
      <c r="F406" s="55"/>
      <c r="G406" s="56"/>
    </row>
    <row r="407" spans="1:7" x14ac:dyDescent="0.25">
      <c r="A407" s="49">
        <f t="shared" si="7"/>
        <v>399</v>
      </c>
      <c r="B407" s="82" t="s">
        <v>477</v>
      </c>
      <c r="C407" s="82"/>
      <c r="D407" s="82"/>
      <c r="E407" s="82"/>
      <c r="F407" s="82"/>
      <c r="G407" s="83"/>
    </row>
    <row r="408" spans="1:7" ht="31.5" x14ac:dyDescent="0.25">
      <c r="A408" s="49">
        <f t="shared" si="7"/>
        <v>400</v>
      </c>
      <c r="B408" s="53" t="s">
        <v>387</v>
      </c>
      <c r="C408" s="54" t="s">
        <v>67</v>
      </c>
      <c r="D408" s="16">
        <v>5</v>
      </c>
      <c r="E408" s="55"/>
      <c r="F408" s="55"/>
      <c r="G408" s="56"/>
    </row>
    <row r="409" spans="1:7" x14ac:dyDescent="0.25">
      <c r="A409" s="49">
        <f t="shared" si="7"/>
        <v>401</v>
      </c>
      <c r="B409" s="53" t="s">
        <v>508</v>
      </c>
      <c r="C409" s="54" t="s">
        <v>11</v>
      </c>
      <c r="D409" s="16">
        <v>5</v>
      </c>
      <c r="E409" s="55"/>
      <c r="F409" s="55"/>
      <c r="G409" s="56"/>
    </row>
    <row r="410" spans="1:7" ht="47.25" x14ac:dyDescent="0.25">
      <c r="A410" s="49">
        <f t="shared" si="7"/>
        <v>402</v>
      </c>
      <c r="B410" s="53" t="s">
        <v>396</v>
      </c>
      <c r="C410" s="30" t="s">
        <v>471</v>
      </c>
      <c r="D410" s="16">
        <v>66.6666666666667</v>
      </c>
      <c r="E410" s="55"/>
      <c r="F410" s="55"/>
      <c r="G410" s="56"/>
    </row>
    <row r="411" spans="1:7" ht="47.25" x14ac:dyDescent="0.25">
      <c r="A411" s="49">
        <f t="shared" si="7"/>
        <v>403</v>
      </c>
      <c r="B411" s="53" t="s">
        <v>397</v>
      </c>
      <c r="C411" s="30" t="s">
        <v>471</v>
      </c>
      <c r="D411" s="16">
        <v>66.6666666666667</v>
      </c>
      <c r="E411" s="55"/>
      <c r="F411" s="55"/>
      <c r="G411" s="56"/>
    </row>
    <row r="412" spans="1:7" ht="31.5" x14ac:dyDescent="0.25">
      <c r="A412" s="49">
        <f t="shared" si="7"/>
        <v>404</v>
      </c>
      <c r="B412" s="53" t="s">
        <v>391</v>
      </c>
      <c r="C412" s="30" t="s">
        <v>471</v>
      </c>
      <c r="D412" s="16">
        <v>66.6666666666667</v>
      </c>
      <c r="E412" s="55"/>
      <c r="F412" s="55"/>
      <c r="G412" s="56"/>
    </row>
    <row r="413" spans="1:7" ht="31.5" x14ac:dyDescent="0.25">
      <c r="A413" s="49">
        <f t="shared" si="7"/>
        <v>405</v>
      </c>
      <c r="B413" s="53" t="s">
        <v>398</v>
      </c>
      <c r="C413" s="30" t="s">
        <v>471</v>
      </c>
      <c r="D413" s="16">
        <v>66.6666666666667</v>
      </c>
      <c r="E413" s="55"/>
      <c r="F413" s="55"/>
      <c r="G413" s="56"/>
    </row>
    <row r="414" spans="1:7" x14ac:dyDescent="0.25">
      <c r="A414" s="49">
        <f t="shared" si="7"/>
        <v>406</v>
      </c>
      <c r="B414" s="53" t="s">
        <v>392</v>
      </c>
      <c r="C414" s="30" t="s">
        <v>471</v>
      </c>
      <c r="D414" s="16">
        <v>60</v>
      </c>
      <c r="E414" s="55"/>
      <c r="F414" s="55"/>
      <c r="G414" s="56"/>
    </row>
    <row r="415" spans="1:7" ht="47.25" x14ac:dyDescent="0.25">
      <c r="A415" s="49">
        <f t="shared" si="7"/>
        <v>407</v>
      </c>
      <c r="B415" s="53" t="s">
        <v>393</v>
      </c>
      <c r="C415" s="54" t="s">
        <v>67</v>
      </c>
      <c r="D415" s="16">
        <v>5</v>
      </c>
      <c r="E415" s="55"/>
      <c r="F415" s="55"/>
      <c r="G415" s="56"/>
    </row>
    <row r="416" spans="1:7" x14ac:dyDescent="0.25">
      <c r="A416" s="49">
        <f t="shared" si="7"/>
        <v>408</v>
      </c>
      <c r="B416" s="58" t="s">
        <v>249</v>
      </c>
      <c r="C416" s="59"/>
      <c r="D416" s="60"/>
      <c r="E416" s="60"/>
      <c r="F416" s="60"/>
      <c r="G416" s="61"/>
    </row>
    <row r="417" spans="1:7" x14ac:dyDescent="0.25">
      <c r="A417" s="49">
        <f t="shared" si="7"/>
        <v>409</v>
      </c>
      <c r="B417" s="82" t="s">
        <v>491</v>
      </c>
      <c r="C417" s="82"/>
      <c r="D417" s="82"/>
      <c r="E417" s="82"/>
      <c r="F417" s="82"/>
      <c r="G417" s="83"/>
    </row>
    <row r="418" spans="1:7" x14ac:dyDescent="0.25">
      <c r="A418" s="49">
        <f t="shared" si="7"/>
        <v>410</v>
      </c>
      <c r="B418" s="82" t="s">
        <v>88</v>
      </c>
      <c r="C418" s="82"/>
      <c r="D418" s="82"/>
      <c r="E418" s="82"/>
      <c r="F418" s="82"/>
      <c r="G418" s="83"/>
    </row>
    <row r="419" spans="1:7" ht="31.5" x14ac:dyDescent="0.25">
      <c r="A419" s="49">
        <f t="shared" si="7"/>
        <v>411</v>
      </c>
      <c r="B419" s="53" t="s">
        <v>399</v>
      </c>
      <c r="C419" s="54" t="s">
        <v>11</v>
      </c>
      <c r="D419" s="16">
        <v>2</v>
      </c>
      <c r="E419" s="55"/>
      <c r="F419" s="55"/>
      <c r="G419" s="56"/>
    </row>
    <row r="420" spans="1:7" ht="31.5" x14ac:dyDescent="0.25">
      <c r="A420" s="49">
        <f t="shared" si="7"/>
        <v>412</v>
      </c>
      <c r="B420" s="53" t="s">
        <v>400</v>
      </c>
      <c r="C420" s="54" t="s">
        <v>11</v>
      </c>
      <c r="D420" s="16">
        <v>3</v>
      </c>
      <c r="E420" s="55"/>
      <c r="F420" s="55"/>
      <c r="G420" s="56"/>
    </row>
    <row r="421" spans="1:7" ht="31.5" x14ac:dyDescent="0.25">
      <c r="A421" s="49">
        <f t="shared" si="7"/>
        <v>413</v>
      </c>
      <c r="B421" s="53" t="s">
        <v>401</v>
      </c>
      <c r="C421" s="54" t="s">
        <v>11</v>
      </c>
      <c r="D421" s="16">
        <v>9</v>
      </c>
      <c r="E421" s="55"/>
      <c r="F421" s="55"/>
      <c r="G421" s="56"/>
    </row>
    <row r="422" spans="1:7" ht="31.5" x14ac:dyDescent="0.25">
      <c r="A422" s="49">
        <f t="shared" si="7"/>
        <v>414</v>
      </c>
      <c r="B422" s="53" t="s">
        <v>402</v>
      </c>
      <c r="C422" s="54" t="s">
        <v>11</v>
      </c>
      <c r="D422" s="16">
        <v>1</v>
      </c>
      <c r="E422" s="55"/>
      <c r="F422" s="55"/>
      <c r="G422" s="56"/>
    </row>
    <row r="423" spans="1:7" x14ac:dyDescent="0.25">
      <c r="A423" s="49">
        <f t="shared" si="7"/>
        <v>415</v>
      </c>
      <c r="B423" s="82" t="s">
        <v>89</v>
      </c>
      <c r="C423" s="82"/>
      <c r="D423" s="82"/>
      <c r="E423" s="82"/>
      <c r="F423" s="82"/>
      <c r="G423" s="83"/>
    </row>
    <row r="424" spans="1:7" ht="31.5" x14ac:dyDescent="0.25">
      <c r="A424" s="49">
        <f t="shared" si="7"/>
        <v>416</v>
      </c>
      <c r="B424" s="53" t="s">
        <v>150</v>
      </c>
      <c r="C424" s="54" t="s">
        <v>11</v>
      </c>
      <c r="D424" s="16">
        <v>1</v>
      </c>
      <c r="E424" s="55"/>
      <c r="F424" s="55"/>
      <c r="G424" s="56"/>
    </row>
    <row r="425" spans="1:7" ht="31.5" x14ac:dyDescent="0.25">
      <c r="A425" s="49">
        <f t="shared" si="7"/>
        <v>417</v>
      </c>
      <c r="B425" s="53" t="s">
        <v>383</v>
      </c>
      <c r="C425" s="54" t="s">
        <v>11</v>
      </c>
      <c r="D425" s="57">
        <v>4</v>
      </c>
      <c r="E425" s="55"/>
      <c r="F425" s="55"/>
      <c r="G425" s="56"/>
    </row>
    <row r="426" spans="1:7" x14ac:dyDescent="0.25">
      <c r="A426" s="49">
        <f t="shared" si="7"/>
        <v>418</v>
      </c>
      <c r="B426" s="53" t="s">
        <v>384</v>
      </c>
      <c r="C426" s="54" t="s">
        <v>11</v>
      </c>
      <c r="D426" s="57">
        <v>1</v>
      </c>
      <c r="E426" s="55"/>
      <c r="F426" s="55"/>
      <c r="G426" s="56"/>
    </row>
    <row r="427" spans="1:7" ht="31.5" x14ac:dyDescent="0.25">
      <c r="A427" s="49">
        <f t="shared" si="7"/>
        <v>419</v>
      </c>
      <c r="B427" s="53" t="s">
        <v>385</v>
      </c>
      <c r="C427" s="54" t="s">
        <v>11</v>
      </c>
      <c r="D427" s="16">
        <v>3</v>
      </c>
      <c r="E427" s="55"/>
      <c r="F427" s="55"/>
      <c r="G427" s="56"/>
    </row>
    <row r="428" spans="1:7" ht="31.5" x14ac:dyDescent="0.25">
      <c r="A428" s="49">
        <f t="shared" si="7"/>
        <v>420</v>
      </c>
      <c r="B428" s="53" t="s">
        <v>386</v>
      </c>
      <c r="C428" s="54" t="s">
        <v>11</v>
      </c>
      <c r="D428" s="16">
        <v>1</v>
      </c>
      <c r="E428" s="55"/>
      <c r="F428" s="55"/>
      <c r="G428" s="56"/>
    </row>
    <row r="429" spans="1:7" x14ac:dyDescent="0.25">
      <c r="A429" s="49">
        <f t="shared" si="7"/>
        <v>421</v>
      </c>
      <c r="B429" s="82" t="s">
        <v>90</v>
      </c>
      <c r="C429" s="82"/>
      <c r="D429" s="82"/>
      <c r="E429" s="82"/>
      <c r="F429" s="82"/>
      <c r="G429" s="83"/>
    </row>
    <row r="430" spans="1:7" ht="31.5" x14ac:dyDescent="0.25">
      <c r="A430" s="49">
        <f t="shared" si="7"/>
        <v>422</v>
      </c>
      <c r="B430" s="53" t="s">
        <v>150</v>
      </c>
      <c r="C430" s="54" t="s">
        <v>11</v>
      </c>
      <c r="D430" s="16">
        <v>1</v>
      </c>
      <c r="E430" s="55"/>
      <c r="F430" s="55"/>
      <c r="G430" s="56"/>
    </row>
    <row r="431" spans="1:7" ht="31.5" x14ac:dyDescent="0.25">
      <c r="A431" s="49">
        <f t="shared" si="7"/>
        <v>423</v>
      </c>
      <c r="B431" s="53" t="s">
        <v>383</v>
      </c>
      <c r="C431" s="54" t="s">
        <v>11</v>
      </c>
      <c r="D431" s="16">
        <v>1</v>
      </c>
      <c r="E431" s="55"/>
      <c r="F431" s="55"/>
      <c r="G431" s="56"/>
    </row>
    <row r="432" spans="1:7" x14ac:dyDescent="0.25">
      <c r="A432" s="49">
        <f t="shared" si="7"/>
        <v>424</v>
      </c>
      <c r="B432" s="53" t="s">
        <v>384</v>
      </c>
      <c r="C432" s="54" t="s">
        <v>11</v>
      </c>
      <c r="D432" s="57">
        <v>1</v>
      </c>
      <c r="E432" s="55"/>
      <c r="F432" s="55"/>
      <c r="G432" s="56"/>
    </row>
    <row r="433" spans="1:7" ht="31.5" x14ac:dyDescent="0.25">
      <c r="A433" s="49">
        <f t="shared" si="7"/>
        <v>425</v>
      </c>
      <c r="B433" s="53" t="s">
        <v>151</v>
      </c>
      <c r="C433" s="54" t="s">
        <v>11</v>
      </c>
      <c r="D433" s="16">
        <v>6</v>
      </c>
      <c r="E433" s="55"/>
      <c r="F433" s="55"/>
      <c r="G433" s="56"/>
    </row>
    <row r="434" spans="1:7" x14ac:dyDescent="0.25">
      <c r="A434" s="49">
        <f t="shared" si="7"/>
        <v>426</v>
      </c>
      <c r="B434" s="82" t="s">
        <v>91</v>
      </c>
      <c r="C434" s="82"/>
      <c r="D434" s="82"/>
      <c r="E434" s="82"/>
      <c r="F434" s="82"/>
      <c r="G434" s="83"/>
    </row>
    <row r="435" spans="1:7" ht="31.5" x14ac:dyDescent="0.25">
      <c r="A435" s="49">
        <f t="shared" si="7"/>
        <v>427</v>
      </c>
      <c r="B435" s="53" t="s">
        <v>150</v>
      </c>
      <c r="C435" s="54" t="s">
        <v>11</v>
      </c>
      <c r="D435" s="16">
        <v>1</v>
      </c>
      <c r="E435" s="55"/>
      <c r="F435" s="55"/>
      <c r="G435" s="56"/>
    </row>
    <row r="436" spans="1:7" x14ac:dyDescent="0.25">
      <c r="A436" s="49">
        <f t="shared" si="7"/>
        <v>428</v>
      </c>
      <c r="B436" s="53" t="s">
        <v>384</v>
      </c>
      <c r="C436" s="54" t="s">
        <v>11</v>
      </c>
      <c r="D436" s="16">
        <v>1</v>
      </c>
      <c r="E436" s="55"/>
      <c r="F436" s="55"/>
      <c r="G436" s="56"/>
    </row>
    <row r="437" spans="1:7" ht="31.5" x14ac:dyDescent="0.25">
      <c r="A437" s="49">
        <f t="shared" si="7"/>
        <v>429</v>
      </c>
      <c r="B437" s="53" t="s">
        <v>403</v>
      </c>
      <c r="C437" s="54" t="s">
        <v>11</v>
      </c>
      <c r="D437" s="16">
        <v>5</v>
      </c>
      <c r="E437" s="55"/>
      <c r="F437" s="55"/>
      <c r="G437" s="56"/>
    </row>
    <row r="438" spans="1:7" x14ac:dyDescent="0.25">
      <c r="A438" s="49">
        <f t="shared" si="7"/>
        <v>430</v>
      </c>
      <c r="B438" s="82" t="s">
        <v>92</v>
      </c>
      <c r="C438" s="82"/>
      <c r="D438" s="82"/>
      <c r="E438" s="82"/>
      <c r="F438" s="82"/>
      <c r="G438" s="83"/>
    </row>
    <row r="439" spans="1:7" ht="31.5" x14ac:dyDescent="0.25">
      <c r="A439" s="49">
        <f t="shared" si="7"/>
        <v>431</v>
      </c>
      <c r="B439" s="53" t="s">
        <v>152</v>
      </c>
      <c r="C439" s="54" t="s">
        <v>11</v>
      </c>
      <c r="D439" s="16">
        <v>1</v>
      </c>
      <c r="E439" s="55"/>
      <c r="F439" s="55"/>
      <c r="G439" s="56"/>
    </row>
    <row r="440" spans="1:7" x14ac:dyDescent="0.25">
      <c r="A440" s="49">
        <f t="shared" si="7"/>
        <v>432</v>
      </c>
      <c r="B440" s="53" t="s">
        <v>384</v>
      </c>
      <c r="C440" s="54" t="s">
        <v>11</v>
      </c>
      <c r="D440" s="16">
        <v>1</v>
      </c>
      <c r="E440" s="55"/>
      <c r="F440" s="55"/>
      <c r="G440" s="56"/>
    </row>
    <row r="441" spans="1:7" ht="31.5" x14ac:dyDescent="0.25">
      <c r="A441" s="49">
        <f t="shared" si="7"/>
        <v>433</v>
      </c>
      <c r="B441" s="53" t="s">
        <v>151</v>
      </c>
      <c r="C441" s="54" t="s">
        <v>11</v>
      </c>
      <c r="D441" s="16">
        <v>2</v>
      </c>
      <c r="E441" s="55"/>
      <c r="F441" s="55"/>
      <c r="G441" s="56"/>
    </row>
    <row r="442" spans="1:7" ht="31.5" x14ac:dyDescent="0.25">
      <c r="A442" s="49">
        <f t="shared" si="7"/>
        <v>434</v>
      </c>
      <c r="B442" s="53" t="s">
        <v>386</v>
      </c>
      <c r="C442" s="54" t="s">
        <v>11</v>
      </c>
      <c r="D442" s="16">
        <v>6</v>
      </c>
      <c r="E442" s="55"/>
      <c r="F442" s="55"/>
      <c r="G442" s="56"/>
    </row>
    <row r="443" spans="1:7" x14ac:dyDescent="0.25">
      <c r="A443" s="49">
        <f t="shared" si="7"/>
        <v>435</v>
      </c>
      <c r="B443" s="82" t="s">
        <v>93</v>
      </c>
      <c r="C443" s="82"/>
      <c r="D443" s="82"/>
      <c r="E443" s="82"/>
      <c r="F443" s="82"/>
      <c r="G443" s="83"/>
    </row>
    <row r="444" spans="1:7" ht="31.5" x14ac:dyDescent="0.25">
      <c r="A444" s="49">
        <f t="shared" si="7"/>
        <v>436</v>
      </c>
      <c r="B444" s="53" t="s">
        <v>152</v>
      </c>
      <c r="C444" s="54" t="s">
        <v>11</v>
      </c>
      <c r="D444" s="16">
        <v>1</v>
      </c>
      <c r="E444" s="55"/>
      <c r="F444" s="55"/>
      <c r="G444" s="56"/>
    </row>
    <row r="445" spans="1:7" x14ac:dyDescent="0.25">
      <c r="A445" s="49">
        <f t="shared" si="7"/>
        <v>437</v>
      </c>
      <c r="B445" s="53" t="s">
        <v>404</v>
      </c>
      <c r="C445" s="54" t="s">
        <v>11</v>
      </c>
      <c r="D445" s="16">
        <v>1</v>
      </c>
      <c r="E445" s="55"/>
      <c r="F445" s="55"/>
      <c r="G445" s="56"/>
    </row>
    <row r="446" spans="1:7" ht="31.5" x14ac:dyDescent="0.25">
      <c r="A446" s="49">
        <f t="shared" si="7"/>
        <v>438</v>
      </c>
      <c r="B446" s="53" t="s">
        <v>405</v>
      </c>
      <c r="C446" s="54" t="s">
        <v>11</v>
      </c>
      <c r="D446" s="16">
        <v>2</v>
      </c>
      <c r="E446" s="55"/>
      <c r="F446" s="55"/>
      <c r="G446" s="56"/>
    </row>
    <row r="447" spans="1:7" ht="31.5" x14ac:dyDescent="0.25">
      <c r="A447" s="49">
        <f t="shared" si="7"/>
        <v>439</v>
      </c>
      <c r="B447" s="53" t="s">
        <v>386</v>
      </c>
      <c r="C447" s="54" t="s">
        <v>11</v>
      </c>
      <c r="D447" s="16">
        <v>4</v>
      </c>
      <c r="E447" s="55"/>
      <c r="F447" s="55"/>
      <c r="G447" s="56"/>
    </row>
    <row r="448" spans="1:7" x14ac:dyDescent="0.25">
      <c r="A448" s="49">
        <f t="shared" si="7"/>
        <v>440</v>
      </c>
      <c r="B448" s="82" t="s">
        <v>94</v>
      </c>
      <c r="C448" s="82"/>
      <c r="D448" s="82"/>
      <c r="E448" s="82"/>
      <c r="F448" s="82"/>
      <c r="G448" s="83"/>
    </row>
    <row r="449" spans="1:7" ht="31.5" x14ac:dyDescent="0.25">
      <c r="A449" s="49">
        <f t="shared" si="7"/>
        <v>441</v>
      </c>
      <c r="B449" s="53" t="s">
        <v>406</v>
      </c>
      <c r="C449" s="54" t="s">
        <v>11</v>
      </c>
      <c r="D449" s="16">
        <v>5</v>
      </c>
      <c r="E449" s="55"/>
      <c r="F449" s="55"/>
      <c r="G449" s="56"/>
    </row>
    <row r="450" spans="1:7" x14ac:dyDescent="0.25">
      <c r="A450" s="49">
        <f t="shared" si="7"/>
        <v>442</v>
      </c>
      <c r="B450" s="53" t="s">
        <v>384</v>
      </c>
      <c r="C450" s="54" t="s">
        <v>11</v>
      </c>
      <c r="D450" s="16">
        <v>5</v>
      </c>
      <c r="E450" s="55"/>
      <c r="F450" s="55"/>
      <c r="G450" s="56"/>
    </row>
    <row r="451" spans="1:7" ht="31.5" x14ac:dyDescent="0.25">
      <c r="A451" s="49">
        <f t="shared" si="7"/>
        <v>443</v>
      </c>
      <c r="B451" s="53" t="s">
        <v>403</v>
      </c>
      <c r="C451" s="54" t="s">
        <v>11</v>
      </c>
      <c r="D451" s="16">
        <v>15</v>
      </c>
      <c r="E451" s="55"/>
      <c r="F451" s="55"/>
      <c r="G451" s="56"/>
    </row>
    <row r="452" spans="1:7" ht="31.5" x14ac:dyDescent="0.25">
      <c r="A452" s="49">
        <f t="shared" si="7"/>
        <v>444</v>
      </c>
      <c r="B452" s="53" t="s">
        <v>386</v>
      </c>
      <c r="C452" s="54" t="s">
        <v>11</v>
      </c>
      <c r="D452" s="16">
        <v>10</v>
      </c>
      <c r="E452" s="55"/>
      <c r="F452" s="55"/>
      <c r="G452" s="56"/>
    </row>
    <row r="453" spans="1:7" ht="47.25" x14ac:dyDescent="0.25">
      <c r="A453" s="49">
        <f t="shared" si="7"/>
        <v>445</v>
      </c>
      <c r="B453" s="53" t="s">
        <v>407</v>
      </c>
      <c r="C453" s="54" t="s">
        <v>11</v>
      </c>
      <c r="D453" s="16">
        <v>5</v>
      </c>
      <c r="E453" s="55"/>
      <c r="F453" s="55"/>
      <c r="G453" s="56"/>
    </row>
    <row r="454" spans="1:7" x14ac:dyDescent="0.25">
      <c r="A454" s="49">
        <f t="shared" si="7"/>
        <v>446</v>
      </c>
      <c r="B454" s="82" t="s">
        <v>95</v>
      </c>
      <c r="C454" s="82"/>
      <c r="D454" s="82"/>
      <c r="E454" s="82"/>
      <c r="F454" s="82"/>
      <c r="G454" s="83"/>
    </row>
    <row r="455" spans="1:7" ht="31.5" x14ac:dyDescent="0.25">
      <c r="A455" s="49">
        <f t="shared" si="7"/>
        <v>447</v>
      </c>
      <c r="B455" s="53" t="s">
        <v>406</v>
      </c>
      <c r="C455" s="54" t="s">
        <v>11</v>
      </c>
      <c r="D455" s="16">
        <v>2</v>
      </c>
      <c r="E455" s="55"/>
      <c r="F455" s="55"/>
      <c r="G455" s="56"/>
    </row>
    <row r="456" spans="1:7" x14ac:dyDescent="0.25">
      <c r="A456" s="49">
        <f t="shared" si="7"/>
        <v>448</v>
      </c>
      <c r="B456" s="53" t="s">
        <v>384</v>
      </c>
      <c r="C456" s="54" t="s">
        <v>11</v>
      </c>
      <c r="D456" s="16">
        <v>2</v>
      </c>
      <c r="E456" s="55"/>
      <c r="F456" s="55"/>
      <c r="G456" s="56"/>
    </row>
    <row r="457" spans="1:7" ht="31.5" x14ac:dyDescent="0.25">
      <c r="A457" s="49">
        <f t="shared" si="7"/>
        <v>449</v>
      </c>
      <c r="B457" s="53" t="s">
        <v>403</v>
      </c>
      <c r="C457" s="54" t="s">
        <v>11</v>
      </c>
      <c r="D457" s="16">
        <v>6</v>
      </c>
      <c r="E457" s="55"/>
      <c r="F457" s="55"/>
      <c r="G457" s="56"/>
    </row>
    <row r="458" spans="1:7" ht="31.5" x14ac:dyDescent="0.25">
      <c r="A458" s="49">
        <f t="shared" si="7"/>
        <v>450</v>
      </c>
      <c r="B458" s="53" t="s">
        <v>386</v>
      </c>
      <c r="C458" s="54" t="s">
        <v>11</v>
      </c>
      <c r="D458" s="16">
        <v>4</v>
      </c>
      <c r="E458" s="55"/>
      <c r="F458" s="55"/>
      <c r="G458" s="56"/>
    </row>
    <row r="459" spans="1:7" ht="47.25" x14ac:dyDescent="0.25">
      <c r="A459" s="49">
        <f t="shared" ref="A459:A522" si="8">A458+1</f>
        <v>451</v>
      </c>
      <c r="B459" s="53" t="s">
        <v>408</v>
      </c>
      <c r="C459" s="54" t="s">
        <v>11</v>
      </c>
      <c r="D459" s="16">
        <v>2</v>
      </c>
      <c r="E459" s="55"/>
      <c r="F459" s="55"/>
      <c r="G459" s="56"/>
    </row>
    <row r="460" spans="1:7" x14ac:dyDescent="0.25">
      <c r="A460" s="49">
        <f t="shared" si="8"/>
        <v>452</v>
      </c>
      <c r="B460" s="82" t="s">
        <v>96</v>
      </c>
      <c r="C460" s="82"/>
      <c r="D460" s="82"/>
      <c r="E460" s="82"/>
      <c r="F460" s="82"/>
      <c r="G460" s="83"/>
    </row>
    <row r="461" spans="1:7" ht="31.5" x14ac:dyDescent="0.25">
      <c r="A461" s="49">
        <f t="shared" si="8"/>
        <v>453</v>
      </c>
      <c r="B461" s="53" t="s">
        <v>409</v>
      </c>
      <c r="C461" s="54" t="s">
        <v>11</v>
      </c>
      <c r="D461" s="16">
        <v>1</v>
      </c>
      <c r="E461" s="55"/>
      <c r="F461" s="55"/>
      <c r="G461" s="56"/>
    </row>
    <row r="462" spans="1:7" x14ac:dyDescent="0.25">
      <c r="A462" s="49">
        <f t="shared" si="8"/>
        <v>454</v>
      </c>
      <c r="B462" s="53" t="s">
        <v>384</v>
      </c>
      <c r="C462" s="54" t="s">
        <v>11</v>
      </c>
      <c r="D462" s="16">
        <v>1</v>
      </c>
      <c r="E462" s="55"/>
      <c r="F462" s="55"/>
      <c r="G462" s="56"/>
    </row>
    <row r="463" spans="1:7" ht="31.5" x14ac:dyDescent="0.25">
      <c r="A463" s="49">
        <f t="shared" si="8"/>
        <v>455</v>
      </c>
      <c r="B463" s="53" t="s">
        <v>403</v>
      </c>
      <c r="C463" s="54" t="s">
        <v>11</v>
      </c>
      <c r="D463" s="16">
        <v>4</v>
      </c>
      <c r="E463" s="55"/>
      <c r="F463" s="55"/>
      <c r="G463" s="56"/>
    </row>
    <row r="464" spans="1:7" ht="31.5" x14ac:dyDescent="0.25">
      <c r="A464" s="49">
        <f t="shared" si="8"/>
        <v>456</v>
      </c>
      <c r="B464" s="53" t="s">
        <v>386</v>
      </c>
      <c r="C464" s="54" t="s">
        <v>11</v>
      </c>
      <c r="D464" s="16">
        <v>2</v>
      </c>
      <c r="E464" s="55"/>
      <c r="F464" s="55"/>
      <c r="G464" s="56"/>
    </row>
    <row r="465" spans="1:7" ht="47.25" x14ac:dyDescent="0.25">
      <c r="A465" s="49">
        <f t="shared" si="8"/>
        <v>457</v>
      </c>
      <c r="B465" s="53" t="s">
        <v>410</v>
      </c>
      <c r="C465" s="54" t="s">
        <v>11</v>
      </c>
      <c r="D465" s="16">
        <v>1</v>
      </c>
      <c r="E465" s="55"/>
      <c r="F465" s="55"/>
      <c r="G465" s="56"/>
    </row>
    <row r="466" spans="1:7" x14ac:dyDescent="0.25">
      <c r="A466" s="49">
        <f t="shared" si="8"/>
        <v>458</v>
      </c>
      <c r="B466" s="82" t="s">
        <v>97</v>
      </c>
      <c r="C466" s="82"/>
      <c r="D466" s="82"/>
      <c r="E466" s="82"/>
      <c r="F466" s="82"/>
      <c r="G466" s="83"/>
    </row>
    <row r="467" spans="1:7" ht="31.5" x14ac:dyDescent="0.25">
      <c r="A467" s="49">
        <f t="shared" si="8"/>
        <v>459</v>
      </c>
      <c r="B467" s="53" t="s">
        <v>152</v>
      </c>
      <c r="C467" s="54" t="s">
        <v>11</v>
      </c>
      <c r="D467" s="16">
        <v>1</v>
      </c>
      <c r="E467" s="55"/>
      <c r="F467" s="55"/>
      <c r="G467" s="56"/>
    </row>
    <row r="468" spans="1:7" x14ac:dyDescent="0.25">
      <c r="A468" s="49">
        <f t="shared" si="8"/>
        <v>460</v>
      </c>
      <c r="B468" s="53" t="s">
        <v>404</v>
      </c>
      <c r="C468" s="54" t="s">
        <v>11</v>
      </c>
      <c r="D468" s="57">
        <v>0.1</v>
      </c>
      <c r="E468" s="55"/>
      <c r="F468" s="55"/>
      <c r="G468" s="56"/>
    </row>
    <row r="469" spans="1:7" x14ac:dyDescent="0.25">
      <c r="A469" s="49">
        <f t="shared" si="8"/>
        <v>461</v>
      </c>
      <c r="B469" s="53" t="s">
        <v>153</v>
      </c>
      <c r="C469" s="54" t="s">
        <v>11</v>
      </c>
      <c r="D469" s="16">
        <v>1</v>
      </c>
      <c r="E469" s="55"/>
      <c r="F469" s="55"/>
      <c r="G469" s="56"/>
    </row>
    <row r="470" spans="1:7" ht="31.5" x14ac:dyDescent="0.25">
      <c r="A470" s="49">
        <f t="shared" si="8"/>
        <v>462</v>
      </c>
      <c r="B470" s="53" t="s">
        <v>411</v>
      </c>
      <c r="C470" s="54" t="s">
        <v>11</v>
      </c>
      <c r="D470" s="16">
        <v>2</v>
      </c>
      <c r="E470" s="55"/>
      <c r="F470" s="55"/>
      <c r="G470" s="56"/>
    </row>
    <row r="471" spans="1:7" ht="31.5" x14ac:dyDescent="0.25">
      <c r="A471" s="49">
        <f t="shared" si="8"/>
        <v>463</v>
      </c>
      <c r="B471" s="53" t="s">
        <v>412</v>
      </c>
      <c r="C471" s="54" t="s">
        <v>11</v>
      </c>
      <c r="D471" s="16">
        <v>16</v>
      </c>
      <c r="E471" s="55"/>
      <c r="F471" s="55"/>
      <c r="G471" s="56"/>
    </row>
    <row r="472" spans="1:7" x14ac:dyDescent="0.25">
      <c r="A472" s="49">
        <f t="shared" si="8"/>
        <v>464</v>
      </c>
      <c r="B472" s="53" t="s">
        <v>154</v>
      </c>
      <c r="C472" s="54" t="s">
        <v>11</v>
      </c>
      <c r="D472" s="16">
        <v>1</v>
      </c>
      <c r="E472" s="55"/>
      <c r="F472" s="55"/>
      <c r="G472" s="56"/>
    </row>
    <row r="473" spans="1:7" x14ac:dyDescent="0.25">
      <c r="A473" s="49">
        <f t="shared" si="8"/>
        <v>465</v>
      </c>
      <c r="B473" s="82" t="s">
        <v>98</v>
      </c>
      <c r="C473" s="82"/>
      <c r="D473" s="82"/>
      <c r="E473" s="82"/>
      <c r="F473" s="82"/>
      <c r="G473" s="83"/>
    </row>
    <row r="474" spans="1:7" ht="31.5" x14ac:dyDescent="0.25">
      <c r="A474" s="49">
        <f t="shared" si="8"/>
        <v>466</v>
      </c>
      <c r="B474" s="53" t="s">
        <v>413</v>
      </c>
      <c r="C474" s="54" t="s">
        <v>11</v>
      </c>
      <c r="D474" s="16">
        <v>1</v>
      </c>
      <c r="E474" s="55"/>
      <c r="F474" s="55"/>
      <c r="G474" s="56"/>
    </row>
    <row r="475" spans="1:7" ht="31.5" x14ac:dyDescent="0.25">
      <c r="A475" s="49">
        <f t="shared" si="8"/>
        <v>467</v>
      </c>
      <c r="B475" s="53" t="s">
        <v>414</v>
      </c>
      <c r="C475" s="54" t="s">
        <v>11</v>
      </c>
      <c r="D475" s="57">
        <v>2</v>
      </c>
      <c r="E475" s="55"/>
      <c r="F475" s="55"/>
      <c r="G475" s="56"/>
    </row>
    <row r="476" spans="1:7" ht="31.5" x14ac:dyDescent="0.25">
      <c r="A476" s="49">
        <f t="shared" si="8"/>
        <v>468</v>
      </c>
      <c r="B476" s="53" t="s">
        <v>415</v>
      </c>
      <c r="C476" s="54" t="s">
        <v>11</v>
      </c>
      <c r="D476" s="16">
        <v>2</v>
      </c>
      <c r="E476" s="55"/>
      <c r="F476" s="55"/>
      <c r="G476" s="56"/>
    </row>
    <row r="477" spans="1:7" ht="31.5" x14ac:dyDescent="0.25">
      <c r="A477" s="49">
        <f t="shared" si="8"/>
        <v>469</v>
      </c>
      <c r="B477" s="53" t="s">
        <v>416</v>
      </c>
      <c r="C477" s="54" t="s">
        <v>11</v>
      </c>
      <c r="D477" s="16">
        <v>3</v>
      </c>
      <c r="E477" s="55"/>
      <c r="F477" s="55"/>
      <c r="G477" s="56"/>
    </row>
    <row r="478" spans="1:7" ht="31.5" x14ac:dyDescent="0.25">
      <c r="A478" s="49">
        <f t="shared" si="8"/>
        <v>470</v>
      </c>
      <c r="B478" s="53" t="s">
        <v>411</v>
      </c>
      <c r="C478" s="54" t="s">
        <v>11</v>
      </c>
      <c r="D478" s="16">
        <v>4</v>
      </c>
      <c r="E478" s="55"/>
      <c r="F478" s="55"/>
      <c r="G478" s="56"/>
    </row>
    <row r="479" spans="1:7" x14ac:dyDescent="0.25">
      <c r="A479" s="49">
        <f t="shared" si="8"/>
        <v>471</v>
      </c>
      <c r="B479" s="82" t="s">
        <v>457</v>
      </c>
      <c r="C479" s="82"/>
      <c r="D479" s="82"/>
      <c r="E479" s="82"/>
      <c r="F479" s="82"/>
      <c r="G479" s="83"/>
    </row>
    <row r="480" spans="1:7" x14ac:dyDescent="0.25">
      <c r="A480" s="49">
        <f t="shared" si="8"/>
        <v>472</v>
      </c>
      <c r="B480" s="53" t="s">
        <v>155</v>
      </c>
      <c r="C480" s="54" t="s">
        <v>11</v>
      </c>
      <c r="D480" s="57">
        <v>121</v>
      </c>
      <c r="E480" s="55"/>
      <c r="F480" s="55"/>
      <c r="G480" s="56"/>
    </row>
    <row r="481" spans="1:7" x14ac:dyDescent="0.25">
      <c r="A481" s="49">
        <f t="shared" si="8"/>
        <v>473</v>
      </c>
      <c r="B481" s="53" t="s">
        <v>99</v>
      </c>
      <c r="C481" s="54" t="s">
        <v>11</v>
      </c>
      <c r="D481" s="16">
        <v>5</v>
      </c>
      <c r="E481" s="55"/>
      <c r="F481" s="55"/>
      <c r="G481" s="56"/>
    </row>
    <row r="482" spans="1:7" ht="47.25" x14ac:dyDescent="0.25">
      <c r="A482" s="49">
        <f t="shared" si="8"/>
        <v>474</v>
      </c>
      <c r="B482" s="53" t="s">
        <v>417</v>
      </c>
      <c r="C482" s="54" t="s">
        <v>11</v>
      </c>
      <c r="D482" s="16">
        <v>5</v>
      </c>
      <c r="E482" s="55"/>
      <c r="F482" s="55"/>
      <c r="G482" s="56"/>
    </row>
    <row r="483" spans="1:7" x14ac:dyDescent="0.25">
      <c r="A483" s="49">
        <f t="shared" si="8"/>
        <v>475</v>
      </c>
      <c r="B483" s="53" t="s">
        <v>100</v>
      </c>
      <c r="C483" s="54" t="s">
        <v>11</v>
      </c>
      <c r="D483" s="16">
        <v>19</v>
      </c>
      <c r="E483" s="55"/>
      <c r="F483" s="55"/>
      <c r="G483" s="56"/>
    </row>
    <row r="484" spans="1:7" x14ac:dyDescent="0.25">
      <c r="A484" s="49">
        <f t="shared" si="8"/>
        <v>476</v>
      </c>
      <c r="B484" s="53" t="s">
        <v>156</v>
      </c>
      <c r="C484" s="54" t="s">
        <v>11</v>
      </c>
      <c r="D484" s="16">
        <v>17</v>
      </c>
      <c r="E484" s="55"/>
      <c r="F484" s="55"/>
      <c r="G484" s="56"/>
    </row>
    <row r="485" spans="1:7" x14ac:dyDescent="0.25">
      <c r="A485" s="49">
        <f t="shared" si="8"/>
        <v>477</v>
      </c>
      <c r="B485" s="53" t="s">
        <v>157</v>
      </c>
      <c r="C485" s="54" t="s">
        <v>11</v>
      </c>
      <c r="D485" s="16">
        <v>26</v>
      </c>
      <c r="E485" s="55"/>
      <c r="F485" s="55"/>
      <c r="G485" s="56"/>
    </row>
    <row r="486" spans="1:7" x14ac:dyDescent="0.25">
      <c r="A486" s="49">
        <f t="shared" si="8"/>
        <v>478</v>
      </c>
      <c r="B486" s="82" t="s">
        <v>458</v>
      </c>
      <c r="C486" s="82"/>
      <c r="D486" s="82"/>
      <c r="E486" s="82"/>
      <c r="F486" s="82"/>
      <c r="G486" s="83"/>
    </row>
    <row r="487" spans="1:7" x14ac:dyDescent="0.25">
      <c r="A487" s="49">
        <f t="shared" si="8"/>
        <v>479</v>
      </c>
      <c r="B487" s="53" t="s">
        <v>418</v>
      </c>
      <c r="C487" s="54" t="s">
        <v>11</v>
      </c>
      <c r="D487" s="57">
        <v>14</v>
      </c>
      <c r="E487" s="55"/>
      <c r="F487" s="55"/>
      <c r="G487" s="56"/>
    </row>
    <row r="488" spans="1:7" x14ac:dyDescent="0.25">
      <c r="A488" s="49">
        <f t="shared" si="8"/>
        <v>480</v>
      </c>
      <c r="B488" s="53" t="s">
        <v>419</v>
      </c>
      <c r="C488" s="54" t="s">
        <v>11</v>
      </c>
      <c r="D488" s="57">
        <v>28</v>
      </c>
      <c r="E488" s="55"/>
      <c r="F488" s="55"/>
      <c r="G488" s="56"/>
    </row>
    <row r="489" spans="1:7" x14ac:dyDescent="0.25">
      <c r="A489" s="49">
        <f t="shared" si="8"/>
        <v>481</v>
      </c>
      <c r="B489" s="53" t="s">
        <v>420</v>
      </c>
      <c r="C489" s="54" t="s">
        <v>11</v>
      </c>
      <c r="D489" s="57">
        <v>11</v>
      </c>
      <c r="E489" s="55"/>
      <c r="F489" s="55"/>
      <c r="G489" s="56"/>
    </row>
    <row r="490" spans="1:7" x14ac:dyDescent="0.25">
      <c r="A490" s="49">
        <f t="shared" si="8"/>
        <v>482</v>
      </c>
      <c r="B490" s="53" t="s">
        <v>421</v>
      </c>
      <c r="C490" s="54" t="s">
        <v>11</v>
      </c>
      <c r="D490" s="57">
        <f>100*0.63</f>
        <v>63</v>
      </c>
      <c r="E490" s="55"/>
      <c r="F490" s="55"/>
      <c r="G490" s="56"/>
    </row>
    <row r="491" spans="1:7" x14ac:dyDescent="0.25">
      <c r="A491" s="49">
        <f t="shared" si="8"/>
        <v>483</v>
      </c>
      <c r="B491" s="53" t="s">
        <v>422</v>
      </c>
      <c r="C491" s="54" t="s">
        <v>11</v>
      </c>
      <c r="D491" s="57">
        <f>100*0.66</f>
        <v>66</v>
      </c>
      <c r="E491" s="55"/>
      <c r="F491" s="55"/>
      <c r="G491" s="56"/>
    </row>
    <row r="492" spans="1:7" ht="47.25" x14ac:dyDescent="0.25">
      <c r="A492" s="49">
        <f t="shared" si="8"/>
        <v>484</v>
      </c>
      <c r="B492" s="53" t="s">
        <v>423</v>
      </c>
      <c r="C492" s="54" t="s">
        <v>11</v>
      </c>
      <c r="D492" s="57">
        <v>100</v>
      </c>
      <c r="E492" s="55"/>
      <c r="F492" s="55"/>
      <c r="G492" s="56"/>
    </row>
    <row r="493" spans="1:7" ht="31.5" x14ac:dyDescent="0.25">
      <c r="A493" s="49">
        <f t="shared" si="8"/>
        <v>485</v>
      </c>
      <c r="B493" s="53" t="s">
        <v>424</v>
      </c>
      <c r="C493" s="54" t="s">
        <v>11</v>
      </c>
      <c r="D493" s="57">
        <f>1000*0.201</f>
        <v>201</v>
      </c>
      <c r="E493" s="55"/>
      <c r="F493" s="55"/>
      <c r="G493" s="56"/>
    </row>
    <row r="494" spans="1:7" ht="31.5" x14ac:dyDescent="0.25">
      <c r="A494" s="49">
        <f t="shared" si="8"/>
        <v>486</v>
      </c>
      <c r="B494" s="53" t="s">
        <v>425</v>
      </c>
      <c r="C494" s="54" t="s">
        <v>11</v>
      </c>
      <c r="D494" s="16">
        <v>5</v>
      </c>
      <c r="E494" s="55"/>
      <c r="F494" s="55"/>
      <c r="G494" s="56"/>
    </row>
    <row r="495" spans="1:7" x14ac:dyDescent="0.25">
      <c r="A495" s="49">
        <f t="shared" si="8"/>
        <v>487</v>
      </c>
      <c r="B495" s="53" t="s">
        <v>426</v>
      </c>
      <c r="C495" s="54" t="s">
        <v>11</v>
      </c>
      <c r="D495" s="16">
        <v>5</v>
      </c>
      <c r="E495" s="55"/>
      <c r="F495" s="55"/>
      <c r="G495" s="56"/>
    </row>
    <row r="496" spans="1:7" ht="31.5" x14ac:dyDescent="0.25">
      <c r="A496" s="49">
        <f t="shared" si="8"/>
        <v>488</v>
      </c>
      <c r="B496" s="53" t="s">
        <v>427</v>
      </c>
      <c r="C496" s="54" t="s">
        <v>11</v>
      </c>
      <c r="D496" s="16">
        <v>1</v>
      </c>
      <c r="E496" s="55"/>
      <c r="F496" s="55"/>
      <c r="G496" s="56"/>
    </row>
    <row r="497" spans="1:7" x14ac:dyDescent="0.25">
      <c r="A497" s="49">
        <f t="shared" si="8"/>
        <v>489</v>
      </c>
      <c r="B497" s="82" t="s">
        <v>459</v>
      </c>
      <c r="C497" s="82"/>
      <c r="D497" s="82"/>
      <c r="E497" s="82"/>
      <c r="F497" s="82"/>
      <c r="G497" s="83"/>
    </row>
    <row r="498" spans="1:7" x14ac:dyDescent="0.25">
      <c r="A498" s="49">
        <f t="shared" si="8"/>
        <v>490</v>
      </c>
      <c r="B498" s="53" t="s">
        <v>428</v>
      </c>
      <c r="C498" s="30" t="s">
        <v>471</v>
      </c>
      <c r="D498" s="57">
        <f>100*0.1</f>
        <v>10</v>
      </c>
      <c r="E498" s="55"/>
      <c r="F498" s="55"/>
      <c r="G498" s="56"/>
    </row>
    <row r="499" spans="1:7" x14ac:dyDescent="0.25">
      <c r="A499" s="49">
        <f t="shared" si="8"/>
        <v>491</v>
      </c>
      <c r="B499" s="82" t="s">
        <v>120</v>
      </c>
      <c r="C499" s="82"/>
      <c r="D499" s="82"/>
      <c r="E499" s="82"/>
      <c r="F499" s="82"/>
      <c r="G499" s="83"/>
    </row>
    <row r="500" spans="1:7" x14ac:dyDescent="0.25">
      <c r="A500" s="49">
        <f t="shared" si="8"/>
        <v>492</v>
      </c>
      <c r="B500" s="53" t="s">
        <v>101</v>
      </c>
      <c r="C500" s="30" t="s">
        <v>471</v>
      </c>
      <c r="D500" s="57">
        <v>10.199999999999999</v>
      </c>
      <c r="E500" s="62"/>
      <c r="F500" s="55"/>
      <c r="G500" s="56"/>
    </row>
    <row r="501" spans="1:7" x14ac:dyDescent="0.25">
      <c r="A501" s="49">
        <f t="shared" si="8"/>
        <v>493</v>
      </c>
      <c r="B501" s="53" t="s">
        <v>102</v>
      </c>
      <c r="C501" s="30" t="s">
        <v>471</v>
      </c>
      <c r="D501" s="57">
        <v>122.4</v>
      </c>
      <c r="E501" s="62"/>
      <c r="F501" s="55"/>
      <c r="G501" s="56"/>
    </row>
    <row r="502" spans="1:7" x14ac:dyDescent="0.25">
      <c r="A502" s="49">
        <f t="shared" si="8"/>
        <v>494</v>
      </c>
      <c r="B502" s="53" t="s">
        <v>103</v>
      </c>
      <c r="C502" s="30" t="s">
        <v>471</v>
      </c>
      <c r="D502" s="57">
        <v>193.8</v>
      </c>
      <c r="E502" s="62"/>
      <c r="F502" s="55"/>
      <c r="G502" s="56"/>
    </row>
    <row r="503" spans="1:7" x14ac:dyDescent="0.25">
      <c r="A503" s="49">
        <f t="shared" si="8"/>
        <v>495</v>
      </c>
      <c r="B503" s="53" t="s">
        <v>104</v>
      </c>
      <c r="C503" s="30" t="s">
        <v>471</v>
      </c>
      <c r="D503" s="57">
        <v>158.1</v>
      </c>
      <c r="E503" s="62"/>
      <c r="F503" s="55"/>
      <c r="G503" s="56"/>
    </row>
    <row r="504" spans="1:7" x14ac:dyDescent="0.25">
      <c r="A504" s="49">
        <f t="shared" si="8"/>
        <v>496</v>
      </c>
      <c r="B504" s="53" t="s">
        <v>105</v>
      </c>
      <c r="C504" s="30" t="s">
        <v>471</v>
      </c>
      <c r="D504" s="57">
        <v>112.2</v>
      </c>
      <c r="E504" s="62"/>
      <c r="F504" s="55"/>
      <c r="G504" s="56"/>
    </row>
    <row r="505" spans="1:7" x14ac:dyDescent="0.25">
      <c r="A505" s="49">
        <f t="shared" si="8"/>
        <v>497</v>
      </c>
      <c r="B505" s="53" t="s">
        <v>106</v>
      </c>
      <c r="C505" s="30" t="s">
        <v>471</v>
      </c>
      <c r="D505" s="57">
        <v>35.700000000000003</v>
      </c>
      <c r="E505" s="62"/>
      <c r="F505" s="55"/>
      <c r="G505" s="56"/>
    </row>
    <row r="506" spans="1:7" x14ac:dyDescent="0.25">
      <c r="A506" s="49">
        <f t="shared" si="8"/>
        <v>498</v>
      </c>
      <c r="B506" s="53" t="s">
        <v>107</v>
      </c>
      <c r="C506" s="30" t="s">
        <v>471</v>
      </c>
      <c r="D506" s="57">
        <v>204</v>
      </c>
      <c r="E506" s="62"/>
      <c r="F506" s="55"/>
      <c r="G506" s="56"/>
    </row>
    <row r="507" spans="1:7" x14ac:dyDescent="0.25">
      <c r="A507" s="49">
        <f t="shared" si="8"/>
        <v>499</v>
      </c>
      <c r="B507" s="53" t="s">
        <v>108</v>
      </c>
      <c r="C507" s="30" t="s">
        <v>471</v>
      </c>
      <c r="D507" s="57">
        <v>40.799999999999997</v>
      </c>
      <c r="E507" s="62"/>
      <c r="F507" s="55"/>
      <c r="G507" s="56"/>
    </row>
    <row r="508" spans="1:7" x14ac:dyDescent="0.25">
      <c r="A508" s="49">
        <f t="shared" si="8"/>
        <v>500</v>
      </c>
      <c r="B508" s="53" t="s">
        <v>109</v>
      </c>
      <c r="C508" s="30" t="s">
        <v>471</v>
      </c>
      <c r="D508" s="57">
        <v>10.199999999999999</v>
      </c>
      <c r="E508" s="62"/>
      <c r="F508" s="55"/>
      <c r="G508" s="56"/>
    </row>
    <row r="509" spans="1:7" x14ac:dyDescent="0.25">
      <c r="A509" s="49">
        <f t="shared" si="8"/>
        <v>501</v>
      </c>
      <c r="B509" s="53" t="s">
        <v>110</v>
      </c>
      <c r="C509" s="30" t="s">
        <v>471</v>
      </c>
      <c r="D509" s="57">
        <v>81.599999999999994</v>
      </c>
      <c r="E509" s="62"/>
      <c r="F509" s="55"/>
      <c r="G509" s="56"/>
    </row>
    <row r="510" spans="1:7" x14ac:dyDescent="0.25">
      <c r="A510" s="49">
        <f t="shared" si="8"/>
        <v>502</v>
      </c>
      <c r="B510" s="53" t="s">
        <v>111</v>
      </c>
      <c r="C510" s="30" t="s">
        <v>471</v>
      </c>
      <c r="D510" s="57">
        <v>51</v>
      </c>
      <c r="E510" s="62"/>
      <c r="F510" s="55"/>
      <c r="G510" s="56"/>
    </row>
    <row r="511" spans="1:7" x14ac:dyDescent="0.25">
      <c r="A511" s="49">
        <f t="shared" si="8"/>
        <v>503</v>
      </c>
      <c r="B511" s="53" t="s">
        <v>112</v>
      </c>
      <c r="C511" s="30" t="s">
        <v>471</v>
      </c>
      <c r="D511" s="57">
        <v>1943.1</v>
      </c>
      <c r="E511" s="62"/>
      <c r="F511" s="55"/>
      <c r="G511" s="56"/>
    </row>
    <row r="512" spans="1:7" x14ac:dyDescent="0.25">
      <c r="A512" s="49">
        <f t="shared" si="8"/>
        <v>504</v>
      </c>
      <c r="B512" s="53" t="s">
        <v>113</v>
      </c>
      <c r="C512" s="30" t="s">
        <v>471</v>
      </c>
      <c r="D512" s="57">
        <v>877.2</v>
      </c>
      <c r="E512" s="62"/>
      <c r="F512" s="55"/>
      <c r="G512" s="56"/>
    </row>
    <row r="513" spans="1:7" x14ac:dyDescent="0.25">
      <c r="A513" s="49">
        <f t="shared" si="8"/>
        <v>505</v>
      </c>
      <c r="B513" s="53" t="s">
        <v>114</v>
      </c>
      <c r="C513" s="30" t="s">
        <v>471</v>
      </c>
      <c r="D513" s="57">
        <v>51</v>
      </c>
      <c r="E513" s="62"/>
      <c r="F513" s="55"/>
      <c r="G513" s="56"/>
    </row>
    <row r="514" spans="1:7" x14ac:dyDescent="0.25">
      <c r="A514" s="49">
        <f t="shared" si="8"/>
        <v>506</v>
      </c>
      <c r="B514" s="53" t="s">
        <v>115</v>
      </c>
      <c r="C514" s="30" t="s">
        <v>471</v>
      </c>
      <c r="D514" s="57">
        <v>204</v>
      </c>
      <c r="E514" s="62"/>
      <c r="F514" s="55"/>
      <c r="G514" s="56"/>
    </row>
    <row r="515" spans="1:7" x14ac:dyDescent="0.25">
      <c r="A515" s="49">
        <f t="shared" si="8"/>
        <v>507</v>
      </c>
      <c r="B515" s="53" t="s">
        <v>116</v>
      </c>
      <c r="C515" s="30" t="s">
        <v>471</v>
      </c>
      <c r="D515" s="57">
        <v>35.700000000000003</v>
      </c>
      <c r="E515" s="62"/>
      <c r="F515" s="55"/>
      <c r="G515" s="56"/>
    </row>
    <row r="516" spans="1:7" ht="47.25" x14ac:dyDescent="0.25">
      <c r="A516" s="49">
        <f t="shared" si="8"/>
        <v>508</v>
      </c>
      <c r="B516" s="53" t="s">
        <v>429</v>
      </c>
      <c r="C516" s="30" t="s">
        <v>471</v>
      </c>
      <c r="D516" s="57">
        <f xml:space="preserve"> 0.0714*1000</f>
        <v>71.400000000000006</v>
      </c>
      <c r="E516" s="63"/>
      <c r="F516" s="55"/>
      <c r="G516" s="56"/>
    </row>
    <row r="517" spans="1:7" ht="47.25" x14ac:dyDescent="0.25">
      <c r="A517" s="49">
        <f t="shared" si="8"/>
        <v>509</v>
      </c>
      <c r="B517" s="53" t="s">
        <v>430</v>
      </c>
      <c r="C517" s="30" t="s">
        <v>471</v>
      </c>
      <c r="D517" s="57">
        <f>0.0306*1000</f>
        <v>30.599999999999998</v>
      </c>
      <c r="E517" s="63"/>
      <c r="F517" s="55"/>
      <c r="G517" s="56"/>
    </row>
    <row r="518" spans="1:7" x14ac:dyDescent="0.25">
      <c r="A518" s="49">
        <f t="shared" si="8"/>
        <v>510</v>
      </c>
      <c r="B518" s="82" t="s">
        <v>121</v>
      </c>
      <c r="C518" s="82"/>
      <c r="D518" s="82"/>
      <c r="E518" s="82"/>
      <c r="F518" s="82"/>
      <c r="G518" s="83"/>
    </row>
    <row r="519" spans="1:7" ht="31.5" x14ac:dyDescent="0.25">
      <c r="A519" s="49">
        <f t="shared" si="8"/>
        <v>511</v>
      </c>
      <c r="B519" s="53" t="s">
        <v>431</v>
      </c>
      <c r="C519" s="30" t="s">
        <v>471</v>
      </c>
      <c r="D519" s="57">
        <v>10</v>
      </c>
      <c r="E519" s="55"/>
      <c r="F519" s="55"/>
      <c r="G519" s="56"/>
    </row>
    <row r="520" spans="1:7" ht="31.5" x14ac:dyDescent="0.25">
      <c r="A520" s="49">
        <f t="shared" si="8"/>
        <v>512</v>
      </c>
      <c r="B520" s="53" t="s">
        <v>432</v>
      </c>
      <c r="C520" s="30" t="s">
        <v>471</v>
      </c>
      <c r="D520" s="57">
        <v>10</v>
      </c>
      <c r="E520" s="55"/>
      <c r="F520" s="55"/>
      <c r="G520" s="56"/>
    </row>
    <row r="521" spans="1:7" ht="31.5" x14ac:dyDescent="0.25">
      <c r="A521" s="49">
        <f t="shared" si="8"/>
        <v>513</v>
      </c>
      <c r="B521" s="53" t="s">
        <v>433</v>
      </c>
      <c r="C521" s="30" t="s">
        <v>471</v>
      </c>
      <c r="D521" s="57">
        <v>5</v>
      </c>
      <c r="E521" s="55"/>
      <c r="F521" s="55"/>
      <c r="G521" s="56"/>
    </row>
    <row r="522" spans="1:7" ht="31.5" x14ac:dyDescent="0.25">
      <c r="A522" s="49">
        <f t="shared" si="8"/>
        <v>514</v>
      </c>
      <c r="B522" s="53" t="s">
        <v>434</v>
      </c>
      <c r="C522" s="30" t="s">
        <v>471</v>
      </c>
      <c r="D522" s="57">
        <v>3</v>
      </c>
      <c r="E522" s="55"/>
      <c r="F522" s="55"/>
      <c r="G522" s="56"/>
    </row>
    <row r="523" spans="1:7" ht="31.5" x14ac:dyDescent="0.25">
      <c r="A523" s="49">
        <f t="shared" ref="A523:A586" si="9">A522+1</f>
        <v>515</v>
      </c>
      <c r="B523" s="53" t="s">
        <v>435</v>
      </c>
      <c r="C523" s="30" t="s">
        <v>471</v>
      </c>
      <c r="D523" s="57">
        <v>40</v>
      </c>
      <c r="E523" s="55"/>
      <c r="F523" s="55"/>
      <c r="G523" s="56"/>
    </row>
    <row r="524" spans="1:7" x14ac:dyDescent="0.25">
      <c r="A524" s="49">
        <f t="shared" si="9"/>
        <v>516</v>
      </c>
      <c r="B524" s="82" t="s">
        <v>122</v>
      </c>
      <c r="C524" s="82"/>
      <c r="D524" s="82"/>
      <c r="E524" s="82"/>
      <c r="F524" s="82"/>
      <c r="G524" s="83"/>
    </row>
    <row r="525" spans="1:7" ht="31.5" x14ac:dyDescent="0.25">
      <c r="A525" s="49">
        <f t="shared" si="9"/>
        <v>517</v>
      </c>
      <c r="B525" s="53" t="s">
        <v>436</v>
      </c>
      <c r="C525" s="54" t="s">
        <v>57</v>
      </c>
      <c r="D525" s="57">
        <v>0.34398499999999999</v>
      </c>
      <c r="E525" s="55"/>
      <c r="F525" s="55"/>
      <c r="G525" s="56"/>
    </row>
    <row r="526" spans="1:7" x14ac:dyDescent="0.25">
      <c r="A526" s="49">
        <f t="shared" si="9"/>
        <v>518</v>
      </c>
      <c r="B526" s="82" t="s">
        <v>460</v>
      </c>
      <c r="C526" s="82"/>
      <c r="D526" s="82"/>
      <c r="E526" s="82"/>
      <c r="F526" s="82"/>
      <c r="G526" s="83"/>
    </row>
    <row r="527" spans="1:7" x14ac:dyDescent="0.25">
      <c r="A527" s="49">
        <f t="shared" si="9"/>
        <v>519</v>
      </c>
      <c r="B527" s="53" t="s">
        <v>437</v>
      </c>
      <c r="C527" s="30" t="s">
        <v>471</v>
      </c>
      <c r="D527" s="57">
        <v>50</v>
      </c>
      <c r="E527" s="55"/>
      <c r="F527" s="55"/>
      <c r="G527" s="56"/>
    </row>
    <row r="528" spans="1:7" ht="63" x14ac:dyDescent="0.25">
      <c r="A528" s="49">
        <f t="shared" si="9"/>
        <v>520</v>
      </c>
      <c r="B528" s="53" t="s">
        <v>438</v>
      </c>
      <c r="C528" s="30" t="s">
        <v>471</v>
      </c>
      <c r="D528" s="57">
        <v>68</v>
      </c>
      <c r="E528" s="55"/>
      <c r="F528" s="55"/>
      <c r="G528" s="56"/>
    </row>
    <row r="529" spans="1:7" ht="31.5" x14ac:dyDescent="0.25">
      <c r="A529" s="49">
        <f t="shared" si="9"/>
        <v>521</v>
      </c>
      <c r="B529" s="53" t="s">
        <v>439</v>
      </c>
      <c r="C529" s="30" t="s">
        <v>471</v>
      </c>
      <c r="D529" s="57">
        <v>4042</v>
      </c>
      <c r="E529" s="63"/>
      <c r="F529" s="55"/>
      <c r="G529" s="56"/>
    </row>
    <row r="530" spans="1:7" ht="31.5" x14ac:dyDescent="0.25">
      <c r="A530" s="49">
        <f t="shared" si="9"/>
        <v>522</v>
      </c>
      <c r="B530" s="53" t="s">
        <v>440</v>
      </c>
      <c r="C530" s="30" t="s">
        <v>471</v>
      </c>
      <c r="D530" s="57">
        <f>100*0.3</f>
        <v>30</v>
      </c>
      <c r="E530" s="55"/>
      <c r="F530" s="55"/>
      <c r="G530" s="56"/>
    </row>
    <row r="531" spans="1:7" x14ac:dyDescent="0.25">
      <c r="A531" s="49">
        <f t="shared" si="9"/>
        <v>523</v>
      </c>
      <c r="B531" s="58" t="s">
        <v>249</v>
      </c>
      <c r="C531" s="59"/>
      <c r="D531" s="60"/>
      <c r="E531" s="60"/>
      <c r="F531" s="60"/>
      <c r="G531" s="61"/>
    </row>
    <row r="532" spans="1:7" x14ac:dyDescent="0.25">
      <c r="A532" s="49">
        <f t="shared" si="9"/>
        <v>524</v>
      </c>
      <c r="B532" s="82" t="s">
        <v>515</v>
      </c>
      <c r="C532" s="82"/>
      <c r="D532" s="82"/>
      <c r="E532" s="82"/>
      <c r="F532" s="82"/>
      <c r="G532" s="83"/>
    </row>
    <row r="533" spans="1:7" x14ac:dyDescent="0.25">
      <c r="A533" s="49">
        <f t="shared" si="9"/>
        <v>525</v>
      </c>
      <c r="B533" s="53" t="s">
        <v>517</v>
      </c>
      <c r="C533" s="30" t="s">
        <v>22</v>
      </c>
      <c r="D533" s="57">
        <v>1</v>
      </c>
      <c r="E533" s="73"/>
      <c r="F533" s="73"/>
      <c r="G533" s="74"/>
    </row>
    <row r="534" spans="1:7" x14ac:dyDescent="0.25">
      <c r="A534" s="49">
        <f t="shared" si="9"/>
        <v>526</v>
      </c>
      <c r="B534" s="53" t="s">
        <v>518</v>
      </c>
      <c r="C534" s="30" t="s">
        <v>22</v>
      </c>
      <c r="D534" s="57">
        <v>1</v>
      </c>
      <c r="E534" s="73"/>
      <c r="F534" s="73"/>
      <c r="G534" s="74"/>
    </row>
    <row r="535" spans="1:7" ht="31.5" x14ac:dyDescent="0.25">
      <c r="A535" s="49">
        <f t="shared" si="9"/>
        <v>527</v>
      </c>
      <c r="B535" s="53" t="s">
        <v>519</v>
      </c>
      <c r="C535" s="30" t="s">
        <v>22</v>
      </c>
      <c r="D535" s="57">
        <v>2</v>
      </c>
      <c r="E535" s="73"/>
      <c r="F535" s="73"/>
      <c r="G535" s="74"/>
    </row>
    <row r="536" spans="1:7" ht="31.5" x14ac:dyDescent="0.25">
      <c r="A536" s="49">
        <f t="shared" si="9"/>
        <v>528</v>
      </c>
      <c r="B536" s="53" t="s">
        <v>516</v>
      </c>
      <c r="C536" s="30" t="s">
        <v>22</v>
      </c>
      <c r="D536" s="57" t="s">
        <v>531</v>
      </c>
      <c r="E536" s="73"/>
      <c r="F536" s="73"/>
      <c r="G536" s="74"/>
    </row>
    <row r="537" spans="1:7" x14ac:dyDescent="0.25">
      <c r="A537" s="49">
        <f t="shared" si="9"/>
        <v>529</v>
      </c>
      <c r="B537" s="53" t="s">
        <v>520</v>
      </c>
      <c r="C537" s="30" t="s">
        <v>22</v>
      </c>
      <c r="D537" s="57">
        <v>8</v>
      </c>
      <c r="E537" s="73"/>
      <c r="F537" s="73"/>
      <c r="G537" s="74"/>
    </row>
    <row r="538" spans="1:7" ht="31.5" x14ac:dyDescent="0.25">
      <c r="A538" s="49">
        <f t="shared" si="9"/>
        <v>530</v>
      </c>
      <c r="B538" s="53" t="s">
        <v>521</v>
      </c>
      <c r="C538" s="30" t="s">
        <v>22</v>
      </c>
      <c r="D538" s="57">
        <v>2</v>
      </c>
      <c r="E538" s="73"/>
      <c r="F538" s="73"/>
      <c r="G538" s="74"/>
    </row>
    <row r="539" spans="1:7" x14ac:dyDescent="0.25">
      <c r="A539" s="49">
        <f t="shared" si="9"/>
        <v>531</v>
      </c>
      <c r="B539" s="53" t="s">
        <v>522</v>
      </c>
      <c r="C539" s="30" t="s">
        <v>22</v>
      </c>
      <c r="D539" s="57">
        <v>1</v>
      </c>
      <c r="E539" s="73"/>
      <c r="F539" s="73"/>
      <c r="G539" s="74"/>
    </row>
    <row r="540" spans="1:7" ht="31.5" x14ac:dyDescent="0.25">
      <c r="A540" s="49">
        <f t="shared" si="9"/>
        <v>532</v>
      </c>
      <c r="B540" s="53" t="s">
        <v>523</v>
      </c>
      <c r="C540" s="30" t="s">
        <v>22</v>
      </c>
      <c r="D540" s="57">
        <v>2</v>
      </c>
      <c r="E540" s="73"/>
      <c r="F540" s="73"/>
      <c r="G540" s="74"/>
    </row>
    <row r="541" spans="1:7" x14ac:dyDescent="0.25">
      <c r="A541" s="49">
        <f t="shared" si="9"/>
        <v>533</v>
      </c>
      <c r="B541" s="53" t="s">
        <v>524</v>
      </c>
      <c r="C541" s="30" t="s">
        <v>22</v>
      </c>
      <c r="D541" s="57">
        <v>2</v>
      </c>
      <c r="E541" s="73"/>
      <c r="F541" s="73"/>
      <c r="G541" s="74"/>
    </row>
    <row r="542" spans="1:7" x14ac:dyDescent="0.25">
      <c r="A542" s="49">
        <f t="shared" si="9"/>
        <v>534</v>
      </c>
      <c r="B542" s="53" t="s">
        <v>525</v>
      </c>
      <c r="C542" s="30" t="s">
        <v>22</v>
      </c>
      <c r="D542" s="57">
        <v>1</v>
      </c>
      <c r="E542" s="73"/>
      <c r="F542" s="73"/>
      <c r="G542" s="74"/>
    </row>
    <row r="543" spans="1:7" x14ac:dyDescent="0.25">
      <c r="A543" s="49">
        <f t="shared" si="9"/>
        <v>535</v>
      </c>
      <c r="B543" s="53" t="s">
        <v>526</v>
      </c>
      <c r="C543" s="30" t="s">
        <v>22</v>
      </c>
      <c r="D543" s="57">
        <v>1</v>
      </c>
      <c r="E543" s="73"/>
      <c r="F543" s="73"/>
      <c r="G543" s="74"/>
    </row>
    <row r="544" spans="1:7" ht="31.5" x14ac:dyDescent="0.25">
      <c r="A544" s="49">
        <f t="shared" si="9"/>
        <v>536</v>
      </c>
      <c r="B544" s="53" t="s">
        <v>527</v>
      </c>
      <c r="C544" s="30" t="s">
        <v>22</v>
      </c>
      <c r="D544" s="57">
        <v>1</v>
      </c>
      <c r="E544" s="73"/>
      <c r="F544" s="73"/>
      <c r="G544" s="74"/>
    </row>
    <row r="545" spans="1:7" ht="31.5" x14ac:dyDescent="0.25">
      <c r="A545" s="49">
        <f t="shared" si="9"/>
        <v>537</v>
      </c>
      <c r="B545" s="53" t="s">
        <v>528</v>
      </c>
      <c r="C545" s="30" t="s">
        <v>22</v>
      </c>
      <c r="D545" s="57">
        <v>1</v>
      </c>
      <c r="E545" s="73"/>
      <c r="F545" s="73"/>
      <c r="G545" s="74"/>
    </row>
    <row r="546" spans="1:7" ht="31.5" x14ac:dyDescent="0.25">
      <c r="A546" s="49">
        <f t="shared" si="9"/>
        <v>538</v>
      </c>
      <c r="B546" s="53" t="s">
        <v>529</v>
      </c>
      <c r="C546" s="30" t="s">
        <v>22</v>
      </c>
      <c r="D546" s="57">
        <v>1</v>
      </c>
      <c r="E546" s="73"/>
      <c r="F546" s="73"/>
      <c r="G546" s="74"/>
    </row>
    <row r="547" spans="1:7" x14ac:dyDescent="0.25">
      <c r="A547" s="49">
        <f t="shared" si="9"/>
        <v>539</v>
      </c>
      <c r="B547" s="53" t="s">
        <v>530</v>
      </c>
      <c r="C547" s="30" t="s">
        <v>22</v>
      </c>
      <c r="D547" s="57">
        <v>2</v>
      </c>
      <c r="E547" s="73"/>
      <c r="F547" s="73"/>
      <c r="G547" s="74"/>
    </row>
    <row r="548" spans="1:7" ht="31.5" x14ac:dyDescent="0.25">
      <c r="A548" s="49">
        <f t="shared" si="9"/>
        <v>540</v>
      </c>
      <c r="B548" s="53" t="s">
        <v>536</v>
      </c>
      <c r="C548" s="30" t="s">
        <v>471</v>
      </c>
      <c r="D548" s="57" t="s">
        <v>535</v>
      </c>
      <c r="E548" s="75"/>
      <c r="F548" s="75"/>
      <c r="G548" s="76"/>
    </row>
    <row r="549" spans="1:7" ht="47.25" x14ac:dyDescent="0.25">
      <c r="A549" s="49">
        <f t="shared" si="9"/>
        <v>541</v>
      </c>
      <c r="B549" s="53" t="s">
        <v>538</v>
      </c>
      <c r="C549" s="30" t="s">
        <v>471</v>
      </c>
      <c r="D549" s="57" t="s">
        <v>537</v>
      </c>
      <c r="E549" s="75"/>
      <c r="F549" s="75"/>
      <c r="G549" s="76"/>
    </row>
    <row r="550" spans="1:7" ht="63" x14ac:dyDescent="0.25">
      <c r="A550" s="49">
        <f t="shared" si="9"/>
        <v>542</v>
      </c>
      <c r="B550" s="53" t="s">
        <v>540</v>
      </c>
      <c r="C550" s="30" t="s">
        <v>471</v>
      </c>
      <c r="D550" s="57" t="s">
        <v>539</v>
      </c>
      <c r="E550" s="75"/>
      <c r="F550" s="75"/>
      <c r="G550" s="76"/>
    </row>
    <row r="551" spans="1:7" ht="78.75" x14ac:dyDescent="0.25">
      <c r="A551" s="49">
        <f t="shared" si="9"/>
        <v>543</v>
      </c>
      <c r="B551" s="53" t="s">
        <v>543</v>
      </c>
      <c r="C551" s="30" t="s">
        <v>471</v>
      </c>
      <c r="D551" s="57" t="s">
        <v>541</v>
      </c>
      <c r="E551" s="75"/>
      <c r="F551" s="75"/>
      <c r="G551" s="76"/>
    </row>
    <row r="552" spans="1:7" ht="31.5" x14ac:dyDescent="0.25">
      <c r="A552" s="49">
        <f t="shared" si="9"/>
        <v>544</v>
      </c>
      <c r="B552" s="53" t="s">
        <v>542</v>
      </c>
      <c r="C552" s="30" t="s">
        <v>22</v>
      </c>
      <c r="D552" s="57">
        <v>1</v>
      </c>
      <c r="E552" s="75"/>
      <c r="F552" s="75"/>
      <c r="G552" s="76"/>
    </row>
    <row r="553" spans="1:7" ht="31.5" x14ac:dyDescent="0.25">
      <c r="A553" s="49">
        <f t="shared" si="9"/>
        <v>545</v>
      </c>
      <c r="B553" s="53" t="s">
        <v>544</v>
      </c>
      <c r="C553" s="30" t="s">
        <v>22</v>
      </c>
      <c r="D553" s="57">
        <v>4</v>
      </c>
      <c r="E553" s="75"/>
      <c r="F553" s="75"/>
      <c r="G553" s="76"/>
    </row>
    <row r="554" spans="1:7" x14ac:dyDescent="0.25">
      <c r="A554" s="49">
        <f t="shared" si="9"/>
        <v>546</v>
      </c>
      <c r="B554" s="53" t="s">
        <v>546</v>
      </c>
      <c r="C554" s="30" t="s">
        <v>22</v>
      </c>
      <c r="D554" s="57">
        <v>27</v>
      </c>
      <c r="E554" s="75"/>
      <c r="F554" s="75"/>
      <c r="G554" s="76"/>
    </row>
    <row r="555" spans="1:7" ht="31.5" x14ac:dyDescent="0.25">
      <c r="A555" s="49">
        <f t="shared" si="9"/>
        <v>547</v>
      </c>
      <c r="B555" s="53" t="s">
        <v>545</v>
      </c>
      <c r="C555" s="30" t="s">
        <v>22</v>
      </c>
      <c r="D555" s="57">
        <v>27</v>
      </c>
      <c r="E555" s="75"/>
      <c r="F555" s="75"/>
      <c r="G555" s="76"/>
    </row>
    <row r="556" spans="1:7" ht="31.5" x14ac:dyDescent="0.25">
      <c r="A556" s="49">
        <f t="shared" si="9"/>
        <v>548</v>
      </c>
      <c r="B556" s="53" t="s">
        <v>547</v>
      </c>
      <c r="C556" s="30" t="s">
        <v>22</v>
      </c>
      <c r="D556" s="57">
        <v>40</v>
      </c>
      <c r="E556" s="75"/>
      <c r="F556" s="75"/>
      <c r="G556" s="76"/>
    </row>
    <row r="557" spans="1:7" ht="47.25" x14ac:dyDescent="0.25">
      <c r="A557" s="49">
        <f t="shared" si="9"/>
        <v>549</v>
      </c>
      <c r="B557" s="53" t="s">
        <v>548</v>
      </c>
      <c r="C557" s="30" t="s">
        <v>22</v>
      </c>
      <c r="D557" s="57">
        <v>64</v>
      </c>
      <c r="E557" s="75"/>
      <c r="F557" s="75"/>
      <c r="G557" s="76"/>
    </row>
    <row r="558" spans="1:7" x14ac:dyDescent="0.25">
      <c r="A558" s="49">
        <f t="shared" si="9"/>
        <v>550</v>
      </c>
      <c r="B558" s="53" t="s">
        <v>549</v>
      </c>
      <c r="C558" s="30" t="s">
        <v>22</v>
      </c>
      <c r="D558" s="57">
        <v>21</v>
      </c>
      <c r="E558" s="75"/>
      <c r="F558" s="75"/>
      <c r="G558" s="76"/>
    </row>
    <row r="559" spans="1:7" ht="31.5" x14ac:dyDescent="0.25">
      <c r="A559" s="49">
        <f t="shared" si="9"/>
        <v>551</v>
      </c>
      <c r="B559" s="53" t="s">
        <v>550</v>
      </c>
      <c r="C559" s="30" t="s">
        <v>22</v>
      </c>
      <c r="D559" s="57" t="s">
        <v>534</v>
      </c>
      <c r="E559" s="75"/>
      <c r="F559" s="75"/>
      <c r="G559" s="76"/>
    </row>
    <row r="560" spans="1:7" ht="31.5" x14ac:dyDescent="0.25">
      <c r="A560" s="49">
        <f t="shared" si="9"/>
        <v>552</v>
      </c>
      <c r="B560" s="53" t="s">
        <v>551</v>
      </c>
      <c r="C560" s="30" t="s">
        <v>22</v>
      </c>
      <c r="D560" s="57">
        <v>13</v>
      </c>
      <c r="E560" s="75"/>
      <c r="F560" s="75"/>
      <c r="G560" s="76"/>
    </row>
    <row r="561" spans="1:7" ht="31.5" x14ac:dyDescent="0.25">
      <c r="A561" s="49">
        <f t="shared" si="9"/>
        <v>553</v>
      </c>
      <c r="B561" s="53" t="s">
        <v>552</v>
      </c>
      <c r="C561" s="30" t="s">
        <v>22</v>
      </c>
      <c r="D561" s="57">
        <v>13</v>
      </c>
      <c r="E561" s="75"/>
      <c r="F561" s="75"/>
      <c r="G561" s="76"/>
    </row>
    <row r="562" spans="1:7" x14ac:dyDescent="0.25">
      <c r="A562" s="49">
        <f t="shared" si="9"/>
        <v>554</v>
      </c>
      <c r="B562" s="53" t="s">
        <v>553</v>
      </c>
      <c r="C562" s="30" t="s">
        <v>471</v>
      </c>
      <c r="D562" s="57">
        <v>79</v>
      </c>
      <c r="E562" s="75"/>
      <c r="F562" s="75"/>
      <c r="G562" s="76"/>
    </row>
    <row r="563" spans="1:7" x14ac:dyDescent="0.25">
      <c r="A563" s="49">
        <f t="shared" si="9"/>
        <v>555</v>
      </c>
      <c r="B563" s="53" t="s">
        <v>554</v>
      </c>
      <c r="C563" s="30" t="s">
        <v>22</v>
      </c>
      <c r="D563" s="57">
        <v>40</v>
      </c>
      <c r="E563" s="75"/>
      <c r="F563" s="75"/>
      <c r="G563" s="76"/>
    </row>
    <row r="564" spans="1:7" x14ac:dyDescent="0.25">
      <c r="A564" s="49">
        <f t="shared" si="9"/>
        <v>556</v>
      </c>
      <c r="B564" s="53" t="s">
        <v>557</v>
      </c>
      <c r="C564" s="30" t="s">
        <v>22</v>
      </c>
      <c r="D564" s="57">
        <v>18</v>
      </c>
      <c r="E564" s="75"/>
      <c r="F564" s="75"/>
      <c r="G564" s="76"/>
    </row>
    <row r="565" spans="1:7" ht="31.5" x14ac:dyDescent="0.25">
      <c r="A565" s="49">
        <f t="shared" si="9"/>
        <v>557</v>
      </c>
      <c r="B565" s="53" t="s">
        <v>556</v>
      </c>
      <c r="C565" s="30" t="s">
        <v>471</v>
      </c>
      <c r="D565" s="57" t="s">
        <v>555</v>
      </c>
      <c r="E565" s="75"/>
      <c r="F565" s="75"/>
      <c r="G565" s="76"/>
    </row>
    <row r="566" spans="1:7" ht="31.5" x14ac:dyDescent="0.25">
      <c r="A566" s="49">
        <f t="shared" si="9"/>
        <v>558</v>
      </c>
      <c r="B566" s="53" t="s">
        <v>562</v>
      </c>
      <c r="C566" s="30" t="s">
        <v>471</v>
      </c>
      <c r="D566" s="57">
        <v>186</v>
      </c>
      <c r="E566" s="75"/>
      <c r="F566" s="75"/>
      <c r="G566" s="76"/>
    </row>
    <row r="567" spans="1:7" ht="31.5" x14ac:dyDescent="0.25">
      <c r="A567" s="49">
        <f t="shared" si="9"/>
        <v>559</v>
      </c>
      <c r="B567" s="53" t="s">
        <v>559</v>
      </c>
      <c r="C567" s="30" t="s">
        <v>22</v>
      </c>
      <c r="D567" s="57" t="s">
        <v>558</v>
      </c>
      <c r="E567" s="75"/>
      <c r="F567" s="75"/>
      <c r="G567" s="76"/>
    </row>
    <row r="568" spans="1:7" ht="31.5" x14ac:dyDescent="0.25">
      <c r="A568" s="49">
        <f t="shared" si="9"/>
        <v>560</v>
      </c>
      <c r="B568" s="53" t="s">
        <v>560</v>
      </c>
      <c r="C568" s="30" t="s">
        <v>57</v>
      </c>
      <c r="D568" s="57">
        <v>2.5440000000000001E-2</v>
      </c>
      <c r="E568" s="75"/>
      <c r="F568" s="75"/>
      <c r="G568" s="76"/>
    </row>
    <row r="569" spans="1:7" x14ac:dyDescent="0.25">
      <c r="A569" s="49">
        <f t="shared" si="9"/>
        <v>561</v>
      </c>
      <c r="B569" s="53" t="s">
        <v>561</v>
      </c>
      <c r="C569" s="30" t="s">
        <v>471</v>
      </c>
      <c r="D569" s="57">
        <v>24</v>
      </c>
      <c r="E569" s="75"/>
      <c r="F569" s="75"/>
      <c r="G569" s="76"/>
    </row>
    <row r="570" spans="1:7" x14ac:dyDescent="0.25">
      <c r="A570" s="49">
        <f t="shared" si="9"/>
        <v>562</v>
      </c>
      <c r="B570" s="53" t="s">
        <v>563</v>
      </c>
      <c r="C570" s="30" t="s">
        <v>57</v>
      </c>
      <c r="D570" s="57">
        <v>5.2540000000000003E-2</v>
      </c>
      <c r="E570" s="75"/>
      <c r="F570" s="75"/>
      <c r="G570" s="76"/>
    </row>
    <row r="571" spans="1:7" ht="31.5" x14ac:dyDescent="0.25">
      <c r="A571" s="49">
        <f t="shared" si="9"/>
        <v>563</v>
      </c>
      <c r="B571" s="53" t="s">
        <v>564</v>
      </c>
      <c r="C571" s="30" t="s">
        <v>471</v>
      </c>
      <c r="D571" s="57">
        <v>24</v>
      </c>
      <c r="E571" s="75"/>
      <c r="F571" s="75"/>
      <c r="G571" s="76"/>
    </row>
    <row r="572" spans="1:7" ht="31.5" x14ac:dyDescent="0.25">
      <c r="A572" s="49">
        <f t="shared" si="9"/>
        <v>564</v>
      </c>
      <c r="B572" s="53" t="s">
        <v>565</v>
      </c>
      <c r="C572" s="30" t="s">
        <v>22</v>
      </c>
      <c r="D572" s="57">
        <v>40</v>
      </c>
      <c r="E572" s="75"/>
      <c r="F572" s="75"/>
      <c r="G572" s="76"/>
    </row>
    <row r="573" spans="1:7" x14ac:dyDescent="0.25">
      <c r="A573" s="49">
        <f t="shared" si="9"/>
        <v>565</v>
      </c>
      <c r="B573" s="53" t="s">
        <v>566</v>
      </c>
      <c r="C573" s="30" t="s">
        <v>22</v>
      </c>
      <c r="D573" s="57">
        <v>100</v>
      </c>
      <c r="E573" s="75"/>
      <c r="F573" s="75"/>
      <c r="G573" s="76"/>
    </row>
    <row r="574" spans="1:7" ht="31.5" x14ac:dyDescent="0.25">
      <c r="A574" s="49">
        <f t="shared" si="9"/>
        <v>566</v>
      </c>
      <c r="B574" s="53" t="s">
        <v>532</v>
      </c>
      <c r="C574" s="30" t="s">
        <v>22</v>
      </c>
      <c r="D574" s="57">
        <v>2</v>
      </c>
      <c r="E574" s="75"/>
      <c r="F574" s="75"/>
      <c r="G574" s="76"/>
    </row>
    <row r="575" spans="1:7" x14ac:dyDescent="0.25">
      <c r="A575" s="49">
        <f t="shared" si="9"/>
        <v>567</v>
      </c>
      <c r="B575" s="53" t="s">
        <v>568</v>
      </c>
      <c r="C575" s="30" t="s">
        <v>22</v>
      </c>
      <c r="D575" s="57">
        <v>5</v>
      </c>
      <c r="E575" s="75"/>
      <c r="F575" s="75"/>
      <c r="G575" s="76"/>
    </row>
    <row r="576" spans="1:7" ht="31.5" x14ac:dyDescent="0.25">
      <c r="A576" s="49">
        <f t="shared" si="9"/>
        <v>568</v>
      </c>
      <c r="B576" s="53" t="s">
        <v>569</v>
      </c>
      <c r="C576" s="30" t="s">
        <v>22</v>
      </c>
      <c r="D576" s="57">
        <v>20</v>
      </c>
      <c r="E576" s="75"/>
      <c r="F576" s="75"/>
      <c r="G576" s="76"/>
    </row>
    <row r="577" spans="1:7" ht="31.5" x14ac:dyDescent="0.25">
      <c r="A577" s="49">
        <f t="shared" si="9"/>
        <v>569</v>
      </c>
      <c r="B577" s="53" t="s">
        <v>570</v>
      </c>
      <c r="C577" s="30" t="s">
        <v>22</v>
      </c>
      <c r="D577" s="57">
        <v>12</v>
      </c>
      <c r="E577" s="75"/>
      <c r="F577" s="75"/>
      <c r="G577" s="76"/>
    </row>
    <row r="578" spans="1:7" ht="47.25" x14ac:dyDescent="0.25">
      <c r="A578" s="49">
        <f t="shared" si="9"/>
        <v>570</v>
      </c>
      <c r="B578" s="53" t="s">
        <v>423</v>
      </c>
      <c r="C578" s="30" t="s">
        <v>22</v>
      </c>
      <c r="D578" s="57" t="s">
        <v>567</v>
      </c>
      <c r="E578" s="75"/>
      <c r="F578" s="75"/>
      <c r="G578" s="76"/>
    </row>
    <row r="579" spans="1:7" ht="31.5" x14ac:dyDescent="0.25">
      <c r="A579" s="49">
        <f t="shared" si="9"/>
        <v>571</v>
      </c>
      <c r="B579" s="53" t="s">
        <v>573</v>
      </c>
      <c r="C579" s="30" t="s">
        <v>471</v>
      </c>
      <c r="D579" s="57" t="s">
        <v>571</v>
      </c>
      <c r="E579" s="75"/>
      <c r="F579" s="75"/>
      <c r="G579" s="76"/>
    </row>
    <row r="580" spans="1:7" ht="47.25" x14ac:dyDescent="0.25">
      <c r="A580" s="49">
        <f t="shared" si="9"/>
        <v>572</v>
      </c>
      <c r="B580" s="53" t="s">
        <v>572</v>
      </c>
      <c r="C580" s="30" t="s">
        <v>471</v>
      </c>
      <c r="D580" s="57">
        <v>265.2</v>
      </c>
      <c r="E580" s="75"/>
      <c r="F580" s="75"/>
      <c r="G580" s="76"/>
    </row>
    <row r="581" spans="1:7" ht="47.25" x14ac:dyDescent="0.25">
      <c r="A581" s="49">
        <f t="shared" si="9"/>
        <v>573</v>
      </c>
      <c r="B581" s="53" t="s">
        <v>574</v>
      </c>
      <c r="C581" s="30" t="s">
        <v>471</v>
      </c>
      <c r="D581" s="57">
        <v>102</v>
      </c>
      <c r="E581" s="75"/>
      <c r="F581" s="75"/>
      <c r="G581" s="76"/>
    </row>
    <row r="582" spans="1:7" ht="31.5" x14ac:dyDescent="0.25">
      <c r="A582" s="49">
        <f t="shared" si="9"/>
        <v>574</v>
      </c>
      <c r="B582" s="53" t="s">
        <v>575</v>
      </c>
      <c r="C582" s="30"/>
      <c r="D582" s="57">
        <v>98</v>
      </c>
      <c r="E582" s="75"/>
      <c r="F582" s="75"/>
      <c r="G582" s="76"/>
    </row>
    <row r="583" spans="1:7" x14ac:dyDescent="0.25">
      <c r="A583" s="49">
        <f t="shared" si="9"/>
        <v>575</v>
      </c>
      <c r="B583" s="53" t="s">
        <v>576</v>
      </c>
      <c r="C583" s="30"/>
      <c r="D583" s="57">
        <v>2</v>
      </c>
      <c r="E583" s="75"/>
      <c r="F583" s="75"/>
      <c r="G583" s="76"/>
    </row>
    <row r="584" spans="1:7" ht="31.5" x14ac:dyDescent="0.25">
      <c r="A584" s="49">
        <f t="shared" si="9"/>
        <v>576</v>
      </c>
      <c r="B584" s="53" t="s">
        <v>533</v>
      </c>
      <c r="C584" s="30"/>
      <c r="D584" s="57">
        <v>2</v>
      </c>
      <c r="E584" s="75"/>
      <c r="F584" s="75"/>
      <c r="G584" s="76"/>
    </row>
    <row r="585" spans="1:7" x14ac:dyDescent="0.25">
      <c r="A585" s="49">
        <f t="shared" si="9"/>
        <v>577</v>
      </c>
      <c r="B585" s="58" t="s">
        <v>249</v>
      </c>
      <c r="C585" s="59"/>
      <c r="D585" s="75"/>
      <c r="E585" s="75"/>
      <c r="F585" s="75"/>
      <c r="G585" s="76"/>
    </row>
    <row r="586" spans="1:7" x14ac:dyDescent="0.25">
      <c r="A586" s="49">
        <f t="shared" si="9"/>
        <v>578</v>
      </c>
      <c r="B586" s="82" t="s">
        <v>514</v>
      </c>
      <c r="C586" s="82"/>
      <c r="D586" s="82"/>
      <c r="E586" s="82"/>
      <c r="F586" s="82"/>
      <c r="G586" s="83"/>
    </row>
    <row r="587" spans="1:7" ht="31.5" x14ac:dyDescent="0.25">
      <c r="A587" s="49">
        <f t="shared" ref="A587:A650" si="10">A586+1</f>
        <v>579</v>
      </c>
      <c r="B587" s="53" t="s">
        <v>441</v>
      </c>
      <c r="C587" s="30" t="s">
        <v>471</v>
      </c>
      <c r="D587" s="57">
        <f>100*0.3</f>
        <v>30</v>
      </c>
      <c r="E587" s="55"/>
      <c r="F587" s="55"/>
      <c r="G587" s="56"/>
    </row>
    <row r="588" spans="1:7" ht="31.5" x14ac:dyDescent="0.25">
      <c r="A588" s="49">
        <f t="shared" si="10"/>
        <v>580</v>
      </c>
      <c r="B588" s="53" t="s">
        <v>442</v>
      </c>
      <c r="C588" s="54" t="s">
        <v>11</v>
      </c>
      <c r="D588" s="57">
        <f>100*1.6</f>
        <v>160</v>
      </c>
      <c r="E588" s="55"/>
      <c r="F588" s="55"/>
      <c r="G588" s="56"/>
    </row>
    <row r="589" spans="1:7" ht="31.5" x14ac:dyDescent="0.25">
      <c r="A589" s="49">
        <f t="shared" si="10"/>
        <v>581</v>
      </c>
      <c r="B589" s="53" t="s">
        <v>443</v>
      </c>
      <c r="C589" s="54" t="s">
        <v>11</v>
      </c>
      <c r="D589" s="57">
        <f>100*0.33</f>
        <v>33</v>
      </c>
      <c r="E589" s="55"/>
      <c r="F589" s="55"/>
      <c r="G589" s="56"/>
    </row>
    <row r="590" spans="1:7" x14ac:dyDescent="0.25">
      <c r="A590" s="49">
        <f t="shared" si="10"/>
        <v>582</v>
      </c>
      <c r="B590" s="58" t="s">
        <v>249</v>
      </c>
      <c r="C590" s="59"/>
      <c r="D590" s="60"/>
      <c r="E590" s="60"/>
      <c r="F590" s="60"/>
      <c r="G590" s="61"/>
    </row>
    <row r="591" spans="1:7" x14ac:dyDescent="0.25">
      <c r="A591" s="49">
        <f t="shared" si="10"/>
        <v>583</v>
      </c>
      <c r="B591" s="82" t="s">
        <v>492</v>
      </c>
      <c r="C591" s="82"/>
      <c r="D591" s="82"/>
      <c r="E591" s="82"/>
      <c r="F591" s="82"/>
      <c r="G591" s="83"/>
    </row>
    <row r="592" spans="1:7" x14ac:dyDescent="0.25">
      <c r="A592" s="49">
        <f t="shared" si="10"/>
        <v>584</v>
      </c>
      <c r="B592" s="64" t="s">
        <v>169</v>
      </c>
      <c r="C592" s="65" t="s">
        <v>55</v>
      </c>
      <c r="D592" s="16">
        <v>19.5</v>
      </c>
      <c r="E592" s="66"/>
      <c r="F592" s="8"/>
      <c r="G592" s="46"/>
    </row>
    <row r="593" spans="1:7" x14ac:dyDescent="0.25">
      <c r="A593" s="49">
        <f t="shared" si="10"/>
        <v>585</v>
      </c>
      <c r="B593" s="64" t="s">
        <v>170</v>
      </c>
      <c r="C593" s="65" t="s">
        <v>55</v>
      </c>
      <c r="D593" s="16">
        <v>124</v>
      </c>
      <c r="E593" s="66"/>
      <c r="F593" s="8"/>
      <c r="G593" s="46"/>
    </row>
    <row r="594" spans="1:7" x14ac:dyDescent="0.25">
      <c r="A594" s="49">
        <f t="shared" si="10"/>
        <v>586</v>
      </c>
      <c r="B594" s="64" t="s">
        <v>171</v>
      </c>
      <c r="C594" s="65" t="s">
        <v>11</v>
      </c>
      <c r="D594" s="16">
        <v>2</v>
      </c>
      <c r="E594" s="66"/>
      <c r="F594" s="8"/>
      <c r="G594" s="46"/>
    </row>
    <row r="595" spans="1:7" ht="31.5" x14ac:dyDescent="0.25">
      <c r="A595" s="49">
        <f t="shared" si="10"/>
        <v>587</v>
      </c>
      <c r="B595" s="64" t="s">
        <v>172</v>
      </c>
      <c r="C595" s="30" t="s">
        <v>471</v>
      </c>
      <c r="D595" s="16">
        <v>45</v>
      </c>
      <c r="E595" s="66"/>
      <c r="F595" s="8"/>
      <c r="G595" s="46"/>
    </row>
    <row r="596" spans="1:7" x14ac:dyDescent="0.25">
      <c r="A596" s="49">
        <f t="shared" si="10"/>
        <v>588</v>
      </c>
      <c r="B596" s="64" t="s">
        <v>173</v>
      </c>
      <c r="C596" s="65" t="s">
        <v>55</v>
      </c>
      <c r="D596" s="16">
        <v>6.5</v>
      </c>
      <c r="E596" s="66"/>
      <c r="F596" s="8"/>
      <c r="G596" s="46"/>
    </row>
    <row r="597" spans="1:7" x14ac:dyDescent="0.25">
      <c r="A597" s="49">
        <f t="shared" si="10"/>
        <v>589</v>
      </c>
      <c r="B597" s="64" t="s">
        <v>174</v>
      </c>
      <c r="C597" s="65" t="s">
        <v>55</v>
      </c>
      <c r="D597" s="16">
        <v>46</v>
      </c>
      <c r="E597" s="66"/>
      <c r="F597" s="8"/>
      <c r="G597" s="46"/>
    </row>
    <row r="598" spans="1:7" x14ac:dyDescent="0.25">
      <c r="A598" s="49">
        <f t="shared" si="10"/>
        <v>590</v>
      </c>
      <c r="B598" s="64" t="s">
        <v>175</v>
      </c>
      <c r="C598" s="65" t="s">
        <v>11</v>
      </c>
      <c r="D598" s="16">
        <v>1</v>
      </c>
      <c r="E598" s="66"/>
      <c r="F598" s="8"/>
      <c r="G598" s="46"/>
    </row>
    <row r="599" spans="1:7" x14ac:dyDescent="0.25">
      <c r="A599" s="49">
        <f t="shared" si="10"/>
        <v>591</v>
      </c>
      <c r="B599" s="64" t="s">
        <v>176</v>
      </c>
      <c r="C599" s="65" t="s">
        <v>11</v>
      </c>
      <c r="D599" s="16">
        <v>2</v>
      </c>
      <c r="E599" s="66"/>
      <c r="F599" s="8"/>
      <c r="G599" s="46"/>
    </row>
    <row r="600" spans="1:7" x14ac:dyDescent="0.25">
      <c r="A600" s="49">
        <f t="shared" si="10"/>
        <v>592</v>
      </c>
      <c r="B600" s="64" t="s">
        <v>241</v>
      </c>
      <c r="C600" s="30" t="s">
        <v>471</v>
      </c>
      <c r="D600" s="16">
        <v>60</v>
      </c>
      <c r="E600" s="66"/>
      <c r="F600" s="8"/>
      <c r="G600" s="46"/>
    </row>
    <row r="601" spans="1:7" x14ac:dyDescent="0.25">
      <c r="A601" s="49">
        <f t="shared" si="10"/>
        <v>593</v>
      </c>
      <c r="B601" s="64" t="s">
        <v>177</v>
      </c>
      <c r="C601" s="30" t="s">
        <v>471</v>
      </c>
      <c r="D601" s="16">
        <v>6</v>
      </c>
      <c r="E601" s="66"/>
      <c r="F601" s="8"/>
      <c r="G601" s="46"/>
    </row>
    <row r="602" spans="1:7" ht="78.75" x14ac:dyDescent="0.25">
      <c r="A602" s="49">
        <f t="shared" si="10"/>
        <v>594</v>
      </c>
      <c r="B602" s="64" t="s">
        <v>178</v>
      </c>
      <c r="C602" s="65" t="s">
        <v>55</v>
      </c>
      <c r="D602" s="16">
        <v>124</v>
      </c>
      <c r="E602" s="66"/>
      <c r="F602" s="8"/>
      <c r="G602" s="46"/>
    </row>
    <row r="603" spans="1:7" x14ac:dyDescent="0.25">
      <c r="A603" s="49">
        <f t="shared" si="10"/>
        <v>595</v>
      </c>
      <c r="B603" s="64" t="s">
        <v>179</v>
      </c>
      <c r="C603" s="65" t="s">
        <v>55</v>
      </c>
      <c r="D603" s="16">
        <v>124</v>
      </c>
      <c r="E603" s="66"/>
      <c r="F603" s="8"/>
      <c r="G603" s="46"/>
    </row>
    <row r="604" spans="1:7" ht="47.25" x14ac:dyDescent="0.25">
      <c r="A604" s="49">
        <f t="shared" si="10"/>
        <v>596</v>
      </c>
      <c r="B604" s="64" t="s">
        <v>180</v>
      </c>
      <c r="C604" s="65" t="s">
        <v>55</v>
      </c>
      <c r="D604" s="16">
        <v>124</v>
      </c>
      <c r="E604" s="66"/>
      <c r="F604" s="8"/>
      <c r="G604" s="46"/>
    </row>
    <row r="605" spans="1:7" ht="31.5" x14ac:dyDescent="0.25">
      <c r="A605" s="49">
        <f t="shared" si="10"/>
        <v>597</v>
      </c>
      <c r="B605" s="64" t="s">
        <v>181</v>
      </c>
      <c r="C605" s="65" t="s">
        <v>55</v>
      </c>
      <c r="D605" s="16">
        <v>124</v>
      </c>
      <c r="E605" s="66"/>
      <c r="F605" s="8"/>
      <c r="G605" s="46"/>
    </row>
    <row r="606" spans="1:7" x14ac:dyDescent="0.25">
      <c r="A606" s="49">
        <f t="shared" si="10"/>
        <v>598</v>
      </c>
      <c r="B606" s="64" t="s">
        <v>182</v>
      </c>
      <c r="C606" s="65" t="s">
        <v>55</v>
      </c>
      <c r="D606" s="16">
        <v>6.5</v>
      </c>
      <c r="E606" s="66"/>
      <c r="F606" s="8"/>
      <c r="G606" s="46"/>
    </row>
    <row r="607" spans="1:7" ht="31.5" x14ac:dyDescent="0.25">
      <c r="A607" s="49">
        <f t="shared" si="10"/>
        <v>599</v>
      </c>
      <c r="B607" s="64" t="s">
        <v>183</v>
      </c>
      <c r="C607" s="65" t="s">
        <v>11</v>
      </c>
      <c r="D607" s="16">
        <v>2</v>
      </c>
      <c r="E607" s="66"/>
      <c r="F607" s="8"/>
      <c r="G607" s="46"/>
    </row>
    <row r="608" spans="1:7" x14ac:dyDescent="0.25">
      <c r="A608" s="49">
        <f t="shared" si="10"/>
        <v>600</v>
      </c>
      <c r="B608" s="64" t="s">
        <v>184</v>
      </c>
      <c r="C608" s="65" t="s">
        <v>11</v>
      </c>
      <c r="D608" s="16">
        <v>1</v>
      </c>
      <c r="E608" s="66"/>
      <c r="F608" s="8"/>
      <c r="G608" s="46"/>
    </row>
    <row r="609" spans="1:7" ht="31.5" x14ac:dyDescent="0.25">
      <c r="A609" s="49">
        <f t="shared" si="10"/>
        <v>601</v>
      </c>
      <c r="B609" s="64" t="s">
        <v>185</v>
      </c>
      <c r="C609" s="65" t="s">
        <v>55</v>
      </c>
      <c r="D609" s="16">
        <v>46</v>
      </c>
      <c r="E609" s="66"/>
      <c r="F609" s="8"/>
      <c r="G609" s="46"/>
    </row>
    <row r="610" spans="1:7" x14ac:dyDescent="0.25">
      <c r="A610" s="49">
        <f t="shared" si="10"/>
        <v>602</v>
      </c>
      <c r="B610" s="64" t="s">
        <v>186</v>
      </c>
      <c r="C610" s="30" t="s">
        <v>471</v>
      </c>
      <c r="D610" s="16">
        <v>45</v>
      </c>
      <c r="E610" s="66"/>
      <c r="F610" s="8"/>
      <c r="G610" s="46"/>
    </row>
    <row r="611" spans="1:7" x14ac:dyDescent="0.25">
      <c r="A611" s="49">
        <f t="shared" si="10"/>
        <v>603</v>
      </c>
      <c r="B611" s="64" t="s">
        <v>245</v>
      </c>
      <c r="C611" s="30" t="s">
        <v>471</v>
      </c>
      <c r="D611" s="16">
        <v>60</v>
      </c>
      <c r="E611" s="66"/>
      <c r="F611" s="8"/>
      <c r="G611" s="46"/>
    </row>
    <row r="612" spans="1:7" ht="31.5" x14ac:dyDescent="0.25">
      <c r="A612" s="49">
        <f t="shared" si="10"/>
        <v>604</v>
      </c>
      <c r="B612" s="64" t="s">
        <v>242</v>
      </c>
      <c r="C612" s="65" t="s">
        <v>11</v>
      </c>
      <c r="D612" s="16">
        <v>2</v>
      </c>
      <c r="E612" s="66"/>
      <c r="F612" s="8"/>
      <c r="G612" s="46"/>
    </row>
    <row r="613" spans="1:7" ht="31.5" x14ac:dyDescent="0.25">
      <c r="A613" s="49">
        <f t="shared" si="10"/>
        <v>605</v>
      </c>
      <c r="B613" s="64" t="s">
        <v>187</v>
      </c>
      <c r="C613" s="65" t="s">
        <v>11</v>
      </c>
      <c r="D613" s="16">
        <v>1</v>
      </c>
      <c r="E613" s="66"/>
      <c r="F613" s="8"/>
      <c r="G613" s="46"/>
    </row>
    <row r="614" spans="1:7" ht="31.5" x14ac:dyDescent="0.25">
      <c r="A614" s="49">
        <f t="shared" si="10"/>
        <v>606</v>
      </c>
      <c r="B614" s="64" t="s">
        <v>188</v>
      </c>
      <c r="C614" s="30" t="s">
        <v>471</v>
      </c>
      <c r="D614" s="16">
        <v>15</v>
      </c>
      <c r="E614" s="66"/>
      <c r="F614" s="8"/>
      <c r="G614" s="46"/>
    </row>
    <row r="615" spans="1:7" x14ac:dyDescent="0.25">
      <c r="A615" s="49">
        <f t="shared" si="10"/>
        <v>607</v>
      </c>
      <c r="B615" s="64" t="s">
        <v>189</v>
      </c>
      <c r="C615" s="65" t="s">
        <v>57</v>
      </c>
      <c r="D615" s="16">
        <v>3.78</v>
      </c>
      <c r="E615" s="66"/>
      <c r="F615" s="8"/>
      <c r="G615" s="46"/>
    </row>
    <row r="616" spans="1:7" x14ac:dyDescent="0.25">
      <c r="A616" s="49">
        <f t="shared" si="10"/>
        <v>608</v>
      </c>
      <c r="B616" s="58" t="s">
        <v>249</v>
      </c>
      <c r="C616" s="59"/>
      <c r="D616" s="60"/>
      <c r="E616" s="60"/>
      <c r="F616" s="60"/>
      <c r="G616" s="61"/>
    </row>
    <row r="617" spans="1:7" x14ac:dyDescent="0.25">
      <c r="A617" s="49">
        <f t="shared" si="10"/>
        <v>609</v>
      </c>
      <c r="B617" s="82" t="s">
        <v>493</v>
      </c>
      <c r="C617" s="82"/>
      <c r="D617" s="82"/>
      <c r="E617" s="82"/>
      <c r="F617" s="82"/>
      <c r="G617" s="83"/>
    </row>
    <row r="618" spans="1:7" x14ac:dyDescent="0.25">
      <c r="A618" s="49">
        <f t="shared" si="10"/>
        <v>610</v>
      </c>
      <c r="B618" s="64" t="s">
        <v>169</v>
      </c>
      <c r="C618" s="65" t="s">
        <v>55</v>
      </c>
      <c r="D618" s="16">
        <v>15</v>
      </c>
      <c r="E618" s="66"/>
      <c r="F618" s="8"/>
      <c r="G618" s="46"/>
    </row>
    <row r="619" spans="1:7" ht="31.5" x14ac:dyDescent="0.25">
      <c r="A619" s="49">
        <f t="shared" si="10"/>
        <v>611</v>
      </c>
      <c r="B619" s="64" t="s">
        <v>190</v>
      </c>
      <c r="C619" s="65" t="s">
        <v>55</v>
      </c>
      <c r="D619" s="16">
        <v>30</v>
      </c>
      <c r="E619" s="66"/>
      <c r="F619" s="8"/>
      <c r="G619" s="46"/>
    </row>
    <row r="620" spans="1:7" x14ac:dyDescent="0.25">
      <c r="A620" s="49">
        <f t="shared" si="10"/>
        <v>612</v>
      </c>
      <c r="B620" s="64" t="s">
        <v>191</v>
      </c>
      <c r="C620" s="65" t="s">
        <v>55</v>
      </c>
      <c r="D620" s="16">
        <v>3</v>
      </c>
      <c r="E620" s="66"/>
      <c r="F620" s="8"/>
      <c r="G620" s="46"/>
    </row>
    <row r="621" spans="1:7" ht="31.5" x14ac:dyDescent="0.25">
      <c r="A621" s="49">
        <f t="shared" si="10"/>
        <v>613</v>
      </c>
      <c r="B621" s="64" t="s">
        <v>192</v>
      </c>
      <c r="C621" s="30" t="s">
        <v>471</v>
      </c>
      <c r="D621" s="16">
        <v>20</v>
      </c>
      <c r="E621" s="66"/>
      <c r="F621" s="8"/>
      <c r="G621" s="46"/>
    </row>
    <row r="622" spans="1:7" x14ac:dyDescent="0.25">
      <c r="A622" s="49">
        <f t="shared" si="10"/>
        <v>614</v>
      </c>
      <c r="B622" s="64" t="s">
        <v>174</v>
      </c>
      <c r="C622" s="65" t="s">
        <v>55</v>
      </c>
      <c r="D622" s="16">
        <v>40</v>
      </c>
      <c r="E622" s="66"/>
      <c r="F622" s="8"/>
      <c r="G622" s="46"/>
    </row>
    <row r="623" spans="1:7" x14ac:dyDescent="0.25">
      <c r="A623" s="49">
        <f t="shared" si="10"/>
        <v>615</v>
      </c>
      <c r="B623" s="64" t="s">
        <v>193</v>
      </c>
      <c r="C623" s="30" t="s">
        <v>471</v>
      </c>
      <c r="D623" s="16">
        <v>10</v>
      </c>
      <c r="E623" s="66"/>
      <c r="F623" s="8"/>
      <c r="G623" s="46"/>
    </row>
    <row r="624" spans="1:7" x14ac:dyDescent="0.25">
      <c r="A624" s="49">
        <f t="shared" si="10"/>
        <v>616</v>
      </c>
      <c r="B624" s="64" t="s">
        <v>175</v>
      </c>
      <c r="C624" s="65" t="s">
        <v>11</v>
      </c>
      <c r="D624" s="16">
        <v>4</v>
      </c>
      <c r="E624" s="66"/>
      <c r="F624" s="8"/>
      <c r="G624" s="46"/>
    </row>
    <row r="625" spans="1:7" x14ac:dyDescent="0.25">
      <c r="A625" s="49">
        <f t="shared" si="10"/>
        <v>617</v>
      </c>
      <c r="B625" s="64" t="s">
        <v>176</v>
      </c>
      <c r="C625" s="65" t="s">
        <v>11</v>
      </c>
      <c r="D625" s="16">
        <v>5</v>
      </c>
      <c r="E625" s="66"/>
      <c r="F625" s="8"/>
      <c r="G625" s="46"/>
    </row>
    <row r="626" spans="1:7" x14ac:dyDescent="0.25">
      <c r="A626" s="49">
        <f t="shared" si="10"/>
        <v>618</v>
      </c>
      <c r="B626" s="64" t="s">
        <v>177</v>
      </c>
      <c r="C626" s="30" t="s">
        <v>471</v>
      </c>
      <c r="D626" s="16">
        <v>50</v>
      </c>
      <c r="E626" s="66"/>
      <c r="F626" s="8"/>
      <c r="G626" s="46"/>
    </row>
    <row r="627" spans="1:7" ht="78.75" x14ac:dyDescent="0.25">
      <c r="A627" s="49">
        <f t="shared" si="10"/>
        <v>619</v>
      </c>
      <c r="B627" s="64" t="s">
        <v>194</v>
      </c>
      <c r="C627" s="65" t="s">
        <v>55</v>
      </c>
      <c r="D627" s="16">
        <v>130</v>
      </c>
      <c r="E627" s="66"/>
      <c r="F627" s="8"/>
      <c r="G627" s="46"/>
    </row>
    <row r="628" spans="1:7" x14ac:dyDescent="0.25">
      <c r="A628" s="49">
        <f t="shared" si="10"/>
        <v>620</v>
      </c>
      <c r="B628" s="64" t="s">
        <v>179</v>
      </c>
      <c r="C628" s="65" t="s">
        <v>55</v>
      </c>
      <c r="D628" s="16">
        <v>130</v>
      </c>
      <c r="E628" s="66"/>
      <c r="F628" s="8"/>
      <c r="G628" s="46"/>
    </row>
    <row r="629" spans="1:7" ht="47.25" x14ac:dyDescent="0.25">
      <c r="A629" s="49">
        <f t="shared" si="10"/>
        <v>621</v>
      </c>
      <c r="B629" s="64" t="s">
        <v>180</v>
      </c>
      <c r="C629" s="65" t="s">
        <v>55</v>
      </c>
      <c r="D629" s="16">
        <v>130</v>
      </c>
      <c r="E629" s="66"/>
      <c r="F629" s="8"/>
      <c r="G629" s="46"/>
    </row>
    <row r="630" spans="1:7" ht="31.5" x14ac:dyDescent="0.25">
      <c r="A630" s="49">
        <f t="shared" si="10"/>
        <v>622</v>
      </c>
      <c r="B630" s="64" t="s">
        <v>181</v>
      </c>
      <c r="C630" s="65" t="s">
        <v>55</v>
      </c>
      <c r="D630" s="16">
        <v>130</v>
      </c>
      <c r="E630" s="66"/>
      <c r="F630" s="8"/>
      <c r="G630" s="46"/>
    </row>
    <row r="631" spans="1:7" ht="31.5" x14ac:dyDescent="0.25">
      <c r="A631" s="49">
        <f t="shared" si="10"/>
        <v>623</v>
      </c>
      <c r="B631" s="64" t="s">
        <v>195</v>
      </c>
      <c r="C631" s="65" t="s">
        <v>55</v>
      </c>
      <c r="D631" s="16">
        <v>15</v>
      </c>
      <c r="E631" s="66"/>
      <c r="F631" s="8"/>
      <c r="G631" s="46"/>
    </row>
    <row r="632" spans="1:7" ht="78.75" x14ac:dyDescent="0.25">
      <c r="A632" s="49">
        <f t="shared" si="10"/>
        <v>624</v>
      </c>
      <c r="B632" s="64" t="s">
        <v>178</v>
      </c>
      <c r="C632" s="65" t="s">
        <v>55</v>
      </c>
      <c r="D632" s="16">
        <v>20</v>
      </c>
      <c r="E632" s="66"/>
      <c r="F632" s="8"/>
      <c r="G632" s="46"/>
    </row>
    <row r="633" spans="1:7" x14ac:dyDescent="0.25">
      <c r="A633" s="49">
        <f t="shared" si="10"/>
        <v>625</v>
      </c>
      <c r="B633" s="64" t="s">
        <v>196</v>
      </c>
      <c r="C633" s="65" t="s">
        <v>55</v>
      </c>
      <c r="D633" s="16">
        <v>20</v>
      </c>
      <c r="E633" s="66"/>
      <c r="F633" s="8"/>
      <c r="G633" s="46"/>
    </row>
    <row r="634" spans="1:7" ht="47.25" x14ac:dyDescent="0.25">
      <c r="A634" s="49">
        <f t="shared" si="10"/>
        <v>626</v>
      </c>
      <c r="B634" s="64" t="s">
        <v>197</v>
      </c>
      <c r="C634" s="65" t="s">
        <v>55</v>
      </c>
      <c r="D634" s="16">
        <v>20</v>
      </c>
      <c r="E634" s="66"/>
      <c r="F634" s="8"/>
      <c r="G634" s="46"/>
    </row>
    <row r="635" spans="1:7" x14ac:dyDescent="0.25">
      <c r="A635" s="49">
        <f t="shared" si="10"/>
        <v>627</v>
      </c>
      <c r="B635" s="64" t="s">
        <v>198</v>
      </c>
      <c r="C635" s="65" t="s">
        <v>11</v>
      </c>
      <c r="D635" s="16">
        <v>2</v>
      </c>
      <c r="E635" s="66"/>
      <c r="F635" s="8"/>
      <c r="G635" s="46"/>
    </row>
    <row r="636" spans="1:7" ht="31.5" x14ac:dyDescent="0.25">
      <c r="A636" s="49">
        <f t="shared" si="10"/>
        <v>628</v>
      </c>
      <c r="B636" s="64" t="s">
        <v>185</v>
      </c>
      <c r="C636" s="65" t="s">
        <v>55</v>
      </c>
      <c r="D636" s="16">
        <v>40</v>
      </c>
      <c r="E636" s="66"/>
      <c r="F636" s="8"/>
      <c r="G636" s="46"/>
    </row>
    <row r="637" spans="1:7" ht="31.5" x14ac:dyDescent="0.25">
      <c r="A637" s="49">
        <f t="shared" si="10"/>
        <v>629</v>
      </c>
      <c r="B637" s="64" t="s">
        <v>199</v>
      </c>
      <c r="C637" s="30" t="s">
        <v>471</v>
      </c>
      <c r="D637" s="16">
        <v>105</v>
      </c>
      <c r="E637" s="66"/>
      <c r="F637" s="8"/>
      <c r="G637" s="46"/>
    </row>
    <row r="638" spans="1:7" x14ac:dyDescent="0.25">
      <c r="A638" s="49">
        <f t="shared" si="10"/>
        <v>630</v>
      </c>
      <c r="B638" s="64" t="s">
        <v>186</v>
      </c>
      <c r="C638" s="30" t="s">
        <v>471</v>
      </c>
      <c r="D638" s="16">
        <v>25</v>
      </c>
      <c r="E638" s="66"/>
      <c r="F638" s="8"/>
      <c r="G638" s="46"/>
    </row>
    <row r="639" spans="1:7" ht="31.5" x14ac:dyDescent="0.25">
      <c r="A639" s="49">
        <f t="shared" si="10"/>
        <v>631</v>
      </c>
      <c r="B639" s="64" t="s">
        <v>242</v>
      </c>
      <c r="C639" s="65" t="s">
        <v>11</v>
      </c>
      <c r="D639" s="16">
        <v>5</v>
      </c>
      <c r="E639" s="66"/>
      <c r="F639" s="8"/>
      <c r="G639" s="46"/>
    </row>
    <row r="640" spans="1:7" ht="31.5" x14ac:dyDescent="0.25">
      <c r="A640" s="49">
        <f t="shared" si="10"/>
        <v>632</v>
      </c>
      <c r="B640" s="64" t="s">
        <v>187</v>
      </c>
      <c r="C640" s="65" t="s">
        <v>11</v>
      </c>
      <c r="D640" s="16">
        <v>5</v>
      </c>
      <c r="E640" s="66"/>
      <c r="F640" s="8"/>
      <c r="G640" s="46"/>
    </row>
    <row r="641" spans="1:7" x14ac:dyDescent="0.25">
      <c r="A641" s="49">
        <f t="shared" si="10"/>
        <v>633</v>
      </c>
      <c r="B641" s="64" t="s">
        <v>200</v>
      </c>
      <c r="C641" s="65" t="s">
        <v>57</v>
      </c>
      <c r="D641" s="16">
        <v>3.24</v>
      </c>
      <c r="E641" s="66"/>
      <c r="F641" s="8"/>
      <c r="G641" s="46"/>
    </row>
    <row r="642" spans="1:7" x14ac:dyDescent="0.25">
      <c r="A642" s="49">
        <f t="shared" si="10"/>
        <v>634</v>
      </c>
      <c r="B642" s="58" t="s">
        <v>249</v>
      </c>
      <c r="C642" s="59"/>
      <c r="D642" s="60"/>
      <c r="E642" s="60"/>
      <c r="F642" s="60"/>
      <c r="G642" s="61"/>
    </row>
    <row r="643" spans="1:7" x14ac:dyDescent="0.25">
      <c r="A643" s="49">
        <f t="shared" si="10"/>
        <v>635</v>
      </c>
      <c r="B643" s="82" t="s">
        <v>494</v>
      </c>
      <c r="C643" s="82"/>
      <c r="D643" s="82"/>
      <c r="E643" s="82"/>
      <c r="F643" s="82"/>
      <c r="G643" s="83"/>
    </row>
    <row r="644" spans="1:7" x14ac:dyDescent="0.25">
      <c r="A644" s="49">
        <f t="shared" si="10"/>
        <v>636</v>
      </c>
      <c r="B644" s="64" t="s">
        <v>169</v>
      </c>
      <c r="C644" s="65" t="s">
        <v>55</v>
      </c>
      <c r="D644" s="16">
        <v>15</v>
      </c>
      <c r="E644" s="66"/>
      <c r="F644" s="8"/>
      <c r="G644" s="46"/>
    </row>
    <row r="645" spans="1:7" ht="31.5" x14ac:dyDescent="0.25">
      <c r="A645" s="49">
        <f t="shared" si="10"/>
        <v>637</v>
      </c>
      <c r="B645" s="64" t="s">
        <v>190</v>
      </c>
      <c r="C645" s="65" t="s">
        <v>55</v>
      </c>
      <c r="D645" s="16">
        <v>131</v>
      </c>
      <c r="E645" s="66"/>
      <c r="F645" s="8"/>
      <c r="G645" s="46"/>
    </row>
    <row r="646" spans="1:7" ht="31.5" x14ac:dyDescent="0.25">
      <c r="A646" s="49">
        <f t="shared" si="10"/>
        <v>638</v>
      </c>
      <c r="B646" s="64" t="s">
        <v>201</v>
      </c>
      <c r="C646" s="65" t="s">
        <v>11</v>
      </c>
      <c r="D646" s="16">
        <v>4</v>
      </c>
      <c r="E646" s="66"/>
      <c r="F646" s="8"/>
      <c r="G646" s="46"/>
    </row>
    <row r="647" spans="1:7" ht="31.5" x14ac:dyDescent="0.25">
      <c r="A647" s="49">
        <f t="shared" si="10"/>
        <v>639</v>
      </c>
      <c r="B647" s="64" t="s">
        <v>192</v>
      </c>
      <c r="C647" s="30" t="s">
        <v>471</v>
      </c>
      <c r="D647" s="16">
        <v>20</v>
      </c>
      <c r="E647" s="66"/>
      <c r="F647" s="8"/>
      <c r="G647" s="46"/>
    </row>
    <row r="648" spans="1:7" x14ac:dyDescent="0.25">
      <c r="A648" s="49">
        <f t="shared" si="10"/>
        <v>640</v>
      </c>
      <c r="B648" s="64" t="s">
        <v>174</v>
      </c>
      <c r="C648" s="65" t="s">
        <v>55</v>
      </c>
      <c r="D648" s="16">
        <v>40</v>
      </c>
      <c r="E648" s="66"/>
      <c r="F648" s="8"/>
      <c r="G648" s="46"/>
    </row>
    <row r="649" spans="1:7" x14ac:dyDescent="0.25">
      <c r="A649" s="49">
        <f t="shared" si="10"/>
        <v>641</v>
      </c>
      <c r="B649" s="64" t="s">
        <v>193</v>
      </c>
      <c r="C649" s="30" t="s">
        <v>471</v>
      </c>
      <c r="D649" s="16">
        <v>20</v>
      </c>
      <c r="E649" s="66"/>
      <c r="F649" s="8"/>
      <c r="G649" s="46"/>
    </row>
    <row r="650" spans="1:7" x14ac:dyDescent="0.25">
      <c r="A650" s="49">
        <f t="shared" si="10"/>
        <v>642</v>
      </c>
      <c r="B650" s="64" t="s">
        <v>175</v>
      </c>
      <c r="C650" s="65" t="s">
        <v>11</v>
      </c>
      <c r="D650" s="16">
        <v>6</v>
      </c>
      <c r="E650" s="66"/>
      <c r="F650" s="8"/>
      <c r="G650" s="46"/>
    </row>
    <row r="651" spans="1:7" x14ac:dyDescent="0.25">
      <c r="A651" s="49">
        <f t="shared" ref="A651:A714" si="11">A650+1</f>
        <v>643</v>
      </c>
      <c r="B651" s="64" t="s">
        <v>176</v>
      </c>
      <c r="C651" s="65" t="s">
        <v>11</v>
      </c>
      <c r="D651" s="16">
        <v>9</v>
      </c>
      <c r="E651" s="66"/>
      <c r="F651" s="8"/>
      <c r="G651" s="46"/>
    </row>
    <row r="652" spans="1:7" x14ac:dyDescent="0.25">
      <c r="A652" s="49">
        <f t="shared" si="11"/>
        <v>644</v>
      </c>
      <c r="B652" s="64" t="s">
        <v>177</v>
      </c>
      <c r="C652" s="30" t="s">
        <v>471</v>
      </c>
      <c r="D652" s="16">
        <v>50</v>
      </c>
      <c r="E652" s="66"/>
      <c r="F652" s="8"/>
      <c r="G652" s="46"/>
    </row>
    <row r="653" spans="1:7" ht="78.75" x14ac:dyDescent="0.25">
      <c r="A653" s="49">
        <f t="shared" si="11"/>
        <v>645</v>
      </c>
      <c r="B653" s="64" t="s">
        <v>194</v>
      </c>
      <c r="C653" s="65" t="s">
        <v>55</v>
      </c>
      <c r="D653" s="16">
        <v>141</v>
      </c>
      <c r="E653" s="66"/>
      <c r="F653" s="8"/>
      <c r="G653" s="46"/>
    </row>
    <row r="654" spans="1:7" x14ac:dyDescent="0.25">
      <c r="A654" s="49">
        <f t="shared" si="11"/>
        <v>646</v>
      </c>
      <c r="B654" s="64" t="s">
        <v>179</v>
      </c>
      <c r="C654" s="65" t="s">
        <v>55</v>
      </c>
      <c r="D654" s="16">
        <v>141</v>
      </c>
      <c r="E654" s="66"/>
      <c r="F654" s="8"/>
      <c r="G654" s="46"/>
    </row>
    <row r="655" spans="1:7" ht="47.25" x14ac:dyDescent="0.25">
      <c r="A655" s="49">
        <f t="shared" si="11"/>
        <v>647</v>
      </c>
      <c r="B655" s="64" t="s">
        <v>180</v>
      </c>
      <c r="C655" s="65" t="s">
        <v>55</v>
      </c>
      <c r="D655" s="16">
        <v>141</v>
      </c>
      <c r="E655" s="66"/>
      <c r="F655" s="8"/>
      <c r="G655" s="46"/>
    </row>
    <row r="656" spans="1:7" ht="31.5" x14ac:dyDescent="0.25">
      <c r="A656" s="49">
        <f t="shared" si="11"/>
        <v>648</v>
      </c>
      <c r="B656" s="64" t="s">
        <v>181</v>
      </c>
      <c r="C656" s="65" t="s">
        <v>55</v>
      </c>
      <c r="D656" s="16">
        <v>141</v>
      </c>
      <c r="E656" s="66"/>
      <c r="F656" s="8"/>
      <c r="G656" s="46"/>
    </row>
    <row r="657" spans="1:7" ht="31.5" x14ac:dyDescent="0.25">
      <c r="A657" s="49">
        <f t="shared" si="11"/>
        <v>649</v>
      </c>
      <c r="B657" s="64" t="s">
        <v>195</v>
      </c>
      <c r="C657" s="65" t="s">
        <v>55</v>
      </c>
      <c r="D657" s="16">
        <v>15</v>
      </c>
      <c r="E657" s="66"/>
      <c r="F657" s="8"/>
      <c r="G657" s="46"/>
    </row>
    <row r="658" spans="1:7" ht="78.75" x14ac:dyDescent="0.25">
      <c r="A658" s="49">
        <f t="shared" si="11"/>
        <v>650</v>
      </c>
      <c r="B658" s="64" t="s">
        <v>178</v>
      </c>
      <c r="C658" s="65" t="s">
        <v>55</v>
      </c>
      <c r="D658" s="16">
        <v>15</v>
      </c>
      <c r="E658" s="66"/>
      <c r="F658" s="8"/>
      <c r="G658" s="46"/>
    </row>
    <row r="659" spans="1:7" x14ac:dyDescent="0.25">
      <c r="A659" s="49">
        <f t="shared" si="11"/>
        <v>651</v>
      </c>
      <c r="B659" s="64" t="s">
        <v>196</v>
      </c>
      <c r="C659" s="65" t="s">
        <v>55</v>
      </c>
      <c r="D659" s="16">
        <v>30</v>
      </c>
      <c r="E659" s="66"/>
      <c r="F659" s="8"/>
      <c r="G659" s="46"/>
    </row>
    <row r="660" spans="1:7" ht="47.25" x14ac:dyDescent="0.25">
      <c r="A660" s="49">
        <f t="shared" si="11"/>
        <v>652</v>
      </c>
      <c r="B660" s="64" t="s">
        <v>197</v>
      </c>
      <c r="C660" s="65" t="s">
        <v>55</v>
      </c>
      <c r="D660" s="16">
        <v>30</v>
      </c>
      <c r="E660" s="66"/>
      <c r="F660" s="8"/>
      <c r="G660" s="46"/>
    </row>
    <row r="661" spans="1:7" x14ac:dyDescent="0.25">
      <c r="A661" s="49">
        <f t="shared" si="11"/>
        <v>653</v>
      </c>
      <c r="B661" s="64" t="s">
        <v>244</v>
      </c>
      <c r="C661" s="65" t="s">
        <v>11</v>
      </c>
      <c r="D661" s="16">
        <v>2</v>
      </c>
      <c r="E661" s="66"/>
      <c r="F661" s="8"/>
      <c r="G661" s="46"/>
    </row>
    <row r="662" spans="1:7" x14ac:dyDescent="0.25">
      <c r="A662" s="49">
        <f t="shared" si="11"/>
        <v>654</v>
      </c>
      <c r="B662" s="64" t="s">
        <v>243</v>
      </c>
      <c r="C662" s="65" t="s">
        <v>11</v>
      </c>
      <c r="D662" s="16">
        <v>1</v>
      </c>
      <c r="E662" s="66"/>
      <c r="F662" s="8"/>
      <c r="G662" s="46"/>
    </row>
    <row r="663" spans="1:7" x14ac:dyDescent="0.25">
      <c r="A663" s="49">
        <f t="shared" si="11"/>
        <v>655</v>
      </c>
      <c r="B663" s="64" t="s">
        <v>203</v>
      </c>
      <c r="C663" s="65" t="s">
        <v>11</v>
      </c>
      <c r="D663" s="16">
        <v>1</v>
      </c>
      <c r="E663" s="66"/>
      <c r="F663" s="8"/>
      <c r="G663" s="46"/>
    </row>
    <row r="664" spans="1:7" ht="31.5" x14ac:dyDescent="0.25">
      <c r="A664" s="49">
        <f t="shared" si="11"/>
        <v>656</v>
      </c>
      <c r="B664" s="64" t="s">
        <v>185</v>
      </c>
      <c r="C664" s="65" t="s">
        <v>55</v>
      </c>
      <c r="D664" s="16">
        <v>40</v>
      </c>
      <c r="E664" s="66"/>
      <c r="F664" s="8"/>
      <c r="G664" s="46"/>
    </row>
    <row r="665" spans="1:7" ht="31.5" x14ac:dyDescent="0.25">
      <c r="A665" s="49">
        <f t="shared" si="11"/>
        <v>657</v>
      </c>
      <c r="B665" s="64" t="s">
        <v>199</v>
      </c>
      <c r="C665" s="30" t="s">
        <v>471</v>
      </c>
      <c r="D665" s="16">
        <v>105</v>
      </c>
      <c r="E665" s="66"/>
      <c r="F665" s="8"/>
      <c r="G665" s="46"/>
    </row>
    <row r="666" spans="1:7" x14ac:dyDescent="0.25">
      <c r="A666" s="49">
        <f t="shared" si="11"/>
        <v>658</v>
      </c>
      <c r="B666" s="64" t="s">
        <v>186</v>
      </c>
      <c r="C666" s="30" t="s">
        <v>471</v>
      </c>
      <c r="D666" s="16">
        <v>50</v>
      </c>
      <c r="E666" s="66"/>
      <c r="F666" s="8"/>
      <c r="G666" s="46"/>
    </row>
    <row r="667" spans="1:7" ht="31.5" x14ac:dyDescent="0.25">
      <c r="A667" s="49">
        <f t="shared" si="11"/>
        <v>659</v>
      </c>
      <c r="B667" s="64" t="s">
        <v>242</v>
      </c>
      <c r="C667" s="65" t="s">
        <v>11</v>
      </c>
      <c r="D667" s="16">
        <v>9</v>
      </c>
      <c r="E667" s="66"/>
      <c r="F667" s="8"/>
      <c r="G667" s="46"/>
    </row>
    <row r="668" spans="1:7" ht="31.5" x14ac:dyDescent="0.25">
      <c r="A668" s="49">
        <f t="shared" si="11"/>
        <v>660</v>
      </c>
      <c r="B668" s="64" t="s">
        <v>187</v>
      </c>
      <c r="C668" s="65" t="s">
        <v>11</v>
      </c>
      <c r="D668" s="16">
        <v>9</v>
      </c>
      <c r="E668" s="66"/>
      <c r="F668" s="8"/>
      <c r="G668" s="46"/>
    </row>
    <row r="669" spans="1:7" x14ac:dyDescent="0.25">
      <c r="A669" s="49">
        <f t="shared" si="11"/>
        <v>661</v>
      </c>
      <c r="B669" s="64" t="s">
        <v>200</v>
      </c>
      <c r="C669" s="65" t="s">
        <v>57</v>
      </c>
      <c r="D669" s="16">
        <v>3.9</v>
      </c>
      <c r="E669" s="66"/>
      <c r="F669" s="8"/>
      <c r="G669" s="46"/>
    </row>
    <row r="670" spans="1:7" x14ac:dyDescent="0.25">
      <c r="A670" s="49">
        <f t="shared" si="11"/>
        <v>662</v>
      </c>
      <c r="B670" s="58" t="s">
        <v>249</v>
      </c>
      <c r="C670" s="59"/>
      <c r="D670" s="60"/>
      <c r="E670" s="60"/>
      <c r="F670" s="60"/>
      <c r="G670" s="61"/>
    </row>
    <row r="671" spans="1:7" x14ac:dyDescent="0.25">
      <c r="A671" s="49">
        <f t="shared" si="11"/>
        <v>663</v>
      </c>
      <c r="B671" s="82" t="s">
        <v>495</v>
      </c>
      <c r="C671" s="82"/>
      <c r="D671" s="82"/>
      <c r="E671" s="82"/>
      <c r="F671" s="82"/>
      <c r="G671" s="83"/>
    </row>
    <row r="672" spans="1:7" x14ac:dyDescent="0.25">
      <c r="A672" s="49">
        <f t="shared" si="11"/>
        <v>664</v>
      </c>
      <c r="B672" s="64" t="s">
        <v>205</v>
      </c>
      <c r="C672" s="65" t="s">
        <v>55</v>
      </c>
      <c r="D672" s="16">
        <v>150</v>
      </c>
      <c r="E672" s="66"/>
      <c r="F672" s="8"/>
      <c r="G672" s="46"/>
    </row>
    <row r="673" spans="1:7" ht="31.5" x14ac:dyDescent="0.25">
      <c r="A673" s="49">
        <f t="shared" si="11"/>
        <v>665</v>
      </c>
      <c r="B673" s="64" t="s">
        <v>201</v>
      </c>
      <c r="C673" s="65" t="s">
        <v>11</v>
      </c>
      <c r="D673" s="16">
        <v>7</v>
      </c>
      <c r="E673" s="66"/>
      <c r="F673" s="8"/>
      <c r="G673" s="46"/>
    </row>
    <row r="674" spans="1:7" x14ac:dyDescent="0.25">
      <c r="A674" s="49">
        <f t="shared" si="11"/>
        <v>666</v>
      </c>
      <c r="B674" s="64" t="s">
        <v>174</v>
      </c>
      <c r="C674" s="65" t="s">
        <v>55</v>
      </c>
      <c r="D674" s="16">
        <v>45</v>
      </c>
      <c r="E674" s="66"/>
      <c r="F674" s="8"/>
      <c r="G674" s="46"/>
    </row>
    <row r="675" spans="1:7" x14ac:dyDescent="0.25">
      <c r="A675" s="49">
        <f t="shared" si="11"/>
        <v>667</v>
      </c>
      <c r="B675" s="64" t="s">
        <v>193</v>
      </c>
      <c r="C675" s="30" t="s">
        <v>471</v>
      </c>
      <c r="D675" s="16">
        <v>20</v>
      </c>
      <c r="E675" s="66"/>
      <c r="F675" s="8"/>
      <c r="G675" s="46"/>
    </row>
    <row r="676" spans="1:7" x14ac:dyDescent="0.25">
      <c r="A676" s="49">
        <f t="shared" si="11"/>
        <v>668</v>
      </c>
      <c r="B676" s="64" t="s">
        <v>175</v>
      </c>
      <c r="C676" s="65" t="s">
        <v>11</v>
      </c>
      <c r="D676" s="16">
        <v>4</v>
      </c>
      <c r="E676" s="66"/>
      <c r="F676" s="8"/>
      <c r="G676" s="46"/>
    </row>
    <row r="677" spans="1:7" x14ac:dyDescent="0.25">
      <c r="A677" s="49">
        <f t="shared" si="11"/>
        <v>669</v>
      </c>
      <c r="B677" s="64" t="s">
        <v>176</v>
      </c>
      <c r="C677" s="65" t="s">
        <v>11</v>
      </c>
      <c r="D677" s="16">
        <v>3</v>
      </c>
      <c r="E677" s="66"/>
      <c r="F677" s="8"/>
      <c r="G677" s="46"/>
    </row>
    <row r="678" spans="1:7" x14ac:dyDescent="0.25">
      <c r="A678" s="49">
        <f t="shared" si="11"/>
        <v>670</v>
      </c>
      <c r="B678" s="64" t="s">
        <v>177</v>
      </c>
      <c r="C678" s="30" t="s">
        <v>471</v>
      </c>
      <c r="D678" s="16">
        <v>20</v>
      </c>
      <c r="E678" s="66"/>
      <c r="F678" s="8"/>
      <c r="G678" s="46"/>
    </row>
    <row r="679" spans="1:7" x14ac:dyDescent="0.25">
      <c r="A679" s="49">
        <f t="shared" si="11"/>
        <v>671</v>
      </c>
      <c r="B679" s="64" t="s">
        <v>206</v>
      </c>
      <c r="C679" s="65" t="s">
        <v>11</v>
      </c>
      <c r="D679" s="16">
        <v>1</v>
      </c>
      <c r="E679" s="66"/>
      <c r="F679" s="8"/>
      <c r="G679" s="46"/>
    </row>
    <row r="680" spans="1:7" ht="78.75" x14ac:dyDescent="0.25">
      <c r="A680" s="49">
        <f t="shared" si="11"/>
        <v>672</v>
      </c>
      <c r="B680" s="64" t="s">
        <v>194</v>
      </c>
      <c r="C680" s="65" t="s">
        <v>55</v>
      </c>
      <c r="D680" s="16">
        <v>180</v>
      </c>
      <c r="E680" s="66"/>
      <c r="F680" s="8"/>
      <c r="G680" s="46"/>
    </row>
    <row r="681" spans="1:7" x14ac:dyDescent="0.25">
      <c r="A681" s="49">
        <f t="shared" si="11"/>
        <v>673</v>
      </c>
      <c r="B681" s="64" t="s">
        <v>179</v>
      </c>
      <c r="C681" s="65" t="s">
        <v>55</v>
      </c>
      <c r="D681" s="16">
        <v>180</v>
      </c>
      <c r="E681" s="66"/>
      <c r="F681" s="8"/>
      <c r="G681" s="46"/>
    </row>
    <row r="682" spans="1:7" ht="47.25" x14ac:dyDescent="0.25">
      <c r="A682" s="49">
        <f t="shared" si="11"/>
        <v>674</v>
      </c>
      <c r="B682" s="64" t="s">
        <v>180</v>
      </c>
      <c r="C682" s="65" t="s">
        <v>55</v>
      </c>
      <c r="D682" s="16">
        <v>180</v>
      </c>
      <c r="E682" s="66"/>
      <c r="F682" s="8"/>
      <c r="G682" s="46"/>
    </row>
    <row r="683" spans="1:7" ht="31.5" x14ac:dyDescent="0.25">
      <c r="A683" s="49">
        <f t="shared" si="11"/>
        <v>675</v>
      </c>
      <c r="B683" s="64" t="s">
        <v>181</v>
      </c>
      <c r="C683" s="65" t="s">
        <v>55</v>
      </c>
      <c r="D683" s="16">
        <v>180</v>
      </c>
      <c r="E683" s="66"/>
      <c r="F683" s="8"/>
      <c r="G683" s="46"/>
    </row>
    <row r="684" spans="1:7" x14ac:dyDescent="0.25">
      <c r="A684" s="49">
        <f t="shared" si="11"/>
        <v>676</v>
      </c>
      <c r="B684" s="64" t="s">
        <v>196</v>
      </c>
      <c r="C684" s="65" t="s">
        <v>55</v>
      </c>
      <c r="D684" s="16">
        <v>45</v>
      </c>
      <c r="E684" s="66"/>
      <c r="F684" s="8"/>
      <c r="G684" s="46"/>
    </row>
    <row r="685" spans="1:7" ht="47.25" x14ac:dyDescent="0.25">
      <c r="A685" s="49">
        <f t="shared" si="11"/>
        <v>677</v>
      </c>
      <c r="B685" s="64" t="s">
        <v>197</v>
      </c>
      <c r="C685" s="65" t="s">
        <v>55</v>
      </c>
      <c r="D685" s="16">
        <v>45</v>
      </c>
      <c r="E685" s="66"/>
      <c r="F685" s="8"/>
      <c r="G685" s="46"/>
    </row>
    <row r="686" spans="1:7" x14ac:dyDescent="0.25">
      <c r="A686" s="49">
        <f t="shared" si="11"/>
        <v>678</v>
      </c>
      <c r="B686" s="64" t="s">
        <v>202</v>
      </c>
      <c r="C686" s="65" t="s">
        <v>11</v>
      </c>
      <c r="D686" s="16">
        <v>5</v>
      </c>
      <c r="E686" s="66"/>
      <c r="F686" s="8"/>
      <c r="G686" s="46"/>
    </row>
    <row r="687" spans="1:7" x14ac:dyDescent="0.25">
      <c r="A687" s="49">
        <f t="shared" si="11"/>
        <v>679</v>
      </c>
      <c r="B687" s="64" t="s">
        <v>203</v>
      </c>
      <c r="C687" s="65" t="s">
        <v>11</v>
      </c>
      <c r="D687" s="16">
        <v>1</v>
      </c>
      <c r="E687" s="66"/>
      <c r="F687" s="8"/>
      <c r="G687" s="46"/>
    </row>
    <row r="688" spans="1:7" ht="31.5" x14ac:dyDescent="0.25">
      <c r="A688" s="49">
        <f t="shared" si="11"/>
        <v>680</v>
      </c>
      <c r="B688" s="64" t="s">
        <v>185</v>
      </c>
      <c r="C688" s="65" t="s">
        <v>55</v>
      </c>
      <c r="D688" s="16">
        <v>45</v>
      </c>
      <c r="E688" s="66"/>
      <c r="F688" s="8"/>
      <c r="G688" s="46"/>
    </row>
    <row r="689" spans="1:7" ht="31.5" x14ac:dyDescent="0.25">
      <c r="A689" s="49">
        <f t="shared" si="11"/>
        <v>681</v>
      </c>
      <c r="B689" s="64" t="s">
        <v>199</v>
      </c>
      <c r="C689" s="30" t="s">
        <v>471</v>
      </c>
      <c r="D689" s="16">
        <v>75</v>
      </c>
      <c r="E689" s="66"/>
      <c r="F689" s="8"/>
      <c r="G689" s="46"/>
    </row>
    <row r="690" spans="1:7" x14ac:dyDescent="0.25">
      <c r="A690" s="49">
        <f t="shared" si="11"/>
        <v>682</v>
      </c>
      <c r="B690" s="64" t="s">
        <v>186</v>
      </c>
      <c r="C690" s="30" t="s">
        <v>471</v>
      </c>
      <c r="D690" s="16">
        <v>25</v>
      </c>
      <c r="E690" s="66"/>
      <c r="F690" s="8"/>
      <c r="G690" s="46"/>
    </row>
    <row r="691" spans="1:7" ht="31.5" x14ac:dyDescent="0.25">
      <c r="A691" s="49">
        <f t="shared" si="11"/>
        <v>683</v>
      </c>
      <c r="B691" s="64" t="s">
        <v>242</v>
      </c>
      <c r="C691" s="65" t="s">
        <v>11</v>
      </c>
      <c r="D691" s="16">
        <v>8</v>
      </c>
      <c r="E691" s="66"/>
      <c r="F691" s="8"/>
      <c r="G691" s="46"/>
    </row>
    <row r="692" spans="1:7" ht="31.5" x14ac:dyDescent="0.25">
      <c r="A692" s="49">
        <f t="shared" si="11"/>
        <v>684</v>
      </c>
      <c r="B692" s="64" t="s">
        <v>187</v>
      </c>
      <c r="C692" s="65" t="s">
        <v>11</v>
      </c>
      <c r="D692" s="16">
        <v>5</v>
      </c>
      <c r="E692" s="66"/>
      <c r="F692" s="8"/>
      <c r="G692" s="46"/>
    </row>
    <row r="693" spans="1:7" x14ac:dyDescent="0.25">
      <c r="A693" s="49">
        <f t="shared" si="11"/>
        <v>685</v>
      </c>
      <c r="B693" s="64" t="s">
        <v>207</v>
      </c>
      <c r="C693" s="65" t="s">
        <v>11</v>
      </c>
      <c r="D693" s="16">
        <v>1</v>
      </c>
      <c r="E693" s="66"/>
      <c r="F693" s="8"/>
      <c r="G693" s="46"/>
    </row>
    <row r="694" spans="1:7" x14ac:dyDescent="0.25">
      <c r="A694" s="49">
        <f t="shared" si="11"/>
        <v>686</v>
      </c>
      <c r="B694" s="64" t="s">
        <v>208</v>
      </c>
      <c r="C694" s="65" t="s">
        <v>11</v>
      </c>
      <c r="D694" s="16">
        <v>1</v>
      </c>
      <c r="E694" s="66"/>
      <c r="F694" s="8"/>
      <c r="G694" s="46"/>
    </row>
    <row r="695" spans="1:7" x14ac:dyDescent="0.25">
      <c r="A695" s="49">
        <f t="shared" si="11"/>
        <v>687</v>
      </c>
      <c r="B695" s="64" t="s">
        <v>200</v>
      </c>
      <c r="C695" s="65" t="s">
        <v>57</v>
      </c>
      <c r="D695" s="16">
        <v>3.9</v>
      </c>
      <c r="E695" s="66"/>
      <c r="F695" s="8"/>
      <c r="G695" s="46"/>
    </row>
    <row r="696" spans="1:7" x14ac:dyDescent="0.25">
      <c r="A696" s="49">
        <f t="shared" si="11"/>
        <v>688</v>
      </c>
      <c r="B696" s="58" t="s">
        <v>249</v>
      </c>
      <c r="C696" s="59"/>
      <c r="D696" s="60"/>
      <c r="E696" s="60"/>
      <c r="F696" s="60"/>
      <c r="G696" s="61"/>
    </row>
    <row r="697" spans="1:7" x14ac:dyDescent="0.25">
      <c r="A697" s="49">
        <f t="shared" si="11"/>
        <v>689</v>
      </c>
      <c r="B697" s="82" t="s">
        <v>496</v>
      </c>
      <c r="C697" s="82"/>
      <c r="D697" s="82"/>
      <c r="E697" s="82"/>
      <c r="F697" s="82"/>
      <c r="G697" s="83"/>
    </row>
    <row r="698" spans="1:7" ht="31.5" x14ac:dyDescent="0.25">
      <c r="A698" s="49">
        <f t="shared" si="11"/>
        <v>690</v>
      </c>
      <c r="B698" s="64" t="s">
        <v>201</v>
      </c>
      <c r="C698" s="65" t="s">
        <v>11</v>
      </c>
      <c r="D698" s="16">
        <v>2</v>
      </c>
      <c r="E698" s="66"/>
      <c r="F698" s="8"/>
      <c r="G698" s="46"/>
    </row>
    <row r="699" spans="1:7" ht="31.5" x14ac:dyDescent="0.25">
      <c r="A699" s="49">
        <f t="shared" si="11"/>
        <v>691</v>
      </c>
      <c r="B699" s="64" t="s">
        <v>209</v>
      </c>
      <c r="C699" s="30" t="s">
        <v>471</v>
      </c>
      <c r="D699" s="16">
        <v>30</v>
      </c>
      <c r="E699" s="66"/>
      <c r="F699" s="8"/>
      <c r="G699" s="46"/>
    </row>
    <row r="700" spans="1:7" x14ac:dyDescent="0.25">
      <c r="A700" s="49">
        <f t="shared" si="11"/>
        <v>692</v>
      </c>
      <c r="B700" s="64" t="s">
        <v>174</v>
      </c>
      <c r="C700" s="65" t="s">
        <v>55</v>
      </c>
      <c r="D700" s="16">
        <v>10</v>
      </c>
      <c r="E700" s="66"/>
      <c r="F700" s="8"/>
      <c r="G700" s="46"/>
    </row>
    <row r="701" spans="1:7" x14ac:dyDescent="0.25">
      <c r="A701" s="49">
        <f t="shared" si="11"/>
        <v>693</v>
      </c>
      <c r="B701" s="64" t="s">
        <v>176</v>
      </c>
      <c r="C701" s="65" t="s">
        <v>11</v>
      </c>
      <c r="D701" s="16">
        <v>2</v>
      </c>
      <c r="E701" s="66"/>
      <c r="F701" s="8"/>
      <c r="G701" s="46"/>
    </row>
    <row r="702" spans="1:7" ht="78.75" x14ac:dyDescent="0.25">
      <c r="A702" s="49">
        <f t="shared" si="11"/>
        <v>694</v>
      </c>
      <c r="B702" s="64" t="s">
        <v>194</v>
      </c>
      <c r="C702" s="65" t="s">
        <v>55</v>
      </c>
      <c r="D702" s="16">
        <v>25</v>
      </c>
      <c r="E702" s="66"/>
      <c r="F702" s="8"/>
      <c r="G702" s="46"/>
    </row>
    <row r="703" spans="1:7" x14ac:dyDescent="0.25">
      <c r="A703" s="49">
        <f t="shared" si="11"/>
        <v>695</v>
      </c>
      <c r="B703" s="64" t="s">
        <v>179</v>
      </c>
      <c r="C703" s="65" t="s">
        <v>55</v>
      </c>
      <c r="D703" s="16">
        <v>25</v>
      </c>
      <c r="E703" s="66"/>
      <c r="F703" s="8"/>
      <c r="G703" s="46"/>
    </row>
    <row r="704" spans="1:7" ht="47.25" x14ac:dyDescent="0.25">
      <c r="A704" s="49">
        <f t="shared" si="11"/>
        <v>696</v>
      </c>
      <c r="B704" s="64" t="s">
        <v>180</v>
      </c>
      <c r="C704" s="65" t="s">
        <v>55</v>
      </c>
      <c r="D704" s="16">
        <v>25</v>
      </c>
      <c r="E704" s="66"/>
      <c r="F704" s="8"/>
      <c r="G704" s="46"/>
    </row>
    <row r="705" spans="1:7" ht="31.5" x14ac:dyDescent="0.25">
      <c r="A705" s="49">
        <f t="shared" si="11"/>
        <v>697</v>
      </c>
      <c r="B705" s="64" t="s">
        <v>181</v>
      </c>
      <c r="C705" s="65" t="s">
        <v>55</v>
      </c>
      <c r="D705" s="16">
        <v>25</v>
      </c>
      <c r="E705" s="66"/>
      <c r="F705" s="8"/>
      <c r="G705" s="46"/>
    </row>
    <row r="706" spans="1:7" x14ac:dyDescent="0.25">
      <c r="A706" s="49">
        <f t="shared" si="11"/>
        <v>698</v>
      </c>
      <c r="B706" s="64" t="s">
        <v>196</v>
      </c>
      <c r="C706" s="65" t="s">
        <v>55</v>
      </c>
      <c r="D706" s="16">
        <v>7</v>
      </c>
      <c r="E706" s="66"/>
      <c r="F706" s="8"/>
      <c r="G706" s="46"/>
    </row>
    <row r="707" spans="1:7" ht="47.25" x14ac:dyDescent="0.25">
      <c r="A707" s="49">
        <f t="shared" si="11"/>
        <v>699</v>
      </c>
      <c r="B707" s="64" t="s">
        <v>197</v>
      </c>
      <c r="C707" s="65" t="s">
        <v>55</v>
      </c>
      <c r="D707" s="16">
        <v>7</v>
      </c>
      <c r="E707" s="66"/>
      <c r="F707" s="8"/>
      <c r="G707" s="46"/>
    </row>
    <row r="708" spans="1:7" x14ac:dyDescent="0.25">
      <c r="A708" s="49">
        <f t="shared" si="11"/>
        <v>700</v>
      </c>
      <c r="B708" s="64" t="s">
        <v>210</v>
      </c>
      <c r="C708" s="65" t="s">
        <v>11</v>
      </c>
      <c r="D708" s="16">
        <v>1</v>
      </c>
      <c r="E708" s="66"/>
      <c r="F708" s="8"/>
      <c r="G708" s="46"/>
    </row>
    <row r="709" spans="1:7" ht="31.5" x14ac:dyDescent="0.25">
      <c r="A709" s="49">
        <f t="shared" si="11"/>
        <v>701</v>
      </c>
      <c r="B709" s="64" t="s">
        <v>185</v>
      </c>
      <c r="C709" s="65" t="s">
        <v>55</v>
      </c>
      <c r="D709" s="16">
        <v>10</v>
      </c>
      <c r="E709" s="66"/>
      <c r="F709" s="8"/>
      <c r="G709" s="46"/>
    </row>
    <row r="710" spans="1:7" ht="31.5" x14ac:dyDescent="0.25">
      <c r="A710" s="49">
        <f t="shared" si="11"/>
        <v>702</v>
      </c>
      <c r="B710" s="64" t="s">
        <v>211</v>
      </c>
      <c r="C710" s="30" t="s">
        <v>471</v>
      </c>
      <c r="D710" s="16">
        <v>30</v>
      </c>
      <c r="E710" s="66"/>
      <c r="F710" s="8"/>
      <c r="G710" s="46"/>
    </row>
    <row r="711" spans="1:7" x14ac:dyDescent="0.25">
      <c r="A711" s="49">
        <f t="shared" si="11"/>
        <v>703</v>
      </c>
      <c r="B711" s="64" t="s">
        <v>186</v>
      </c>
      <c r="C711" s="30" t="s">
        <v>471</v>
      </c>
      <c r="D711" s="16">
        <v>8</v>
      </c>
      <c r="E711" s="66"/>
      <c r="F711" s="8"/>
      <c r="G711" s="46"/>
    </row>
    <row r="712" spans="1:7" ht="31.5" x14ac:dyDescent="0.25">
      <c r="A712" s="49">
        <f t="shared" si="11"/>
        <v>704</v>
      </c>
      <c r="B712" s="64" t="s">
        <v>242</v>
      </c>
      <c r="C712" s="65" t="s">
        <v>11</v>
      </c>
      <c r="D712" s="16">
        <v>2</v>
      </c>
      <c r="E712" s="66"/>
      <c r="F712" s="8"/>
      <c r="G712" s="46"/>
    </row>
    <row r="713" spans="1:7" x14ac:dyDescent="0.25">
      <c r="A713" s="49">
        <f t="shared" si="11"/>
        <v>705</v>
      </c>
      <c r="B713" s="64" t="s">
        <v>200</v>
      </c>
      <c r="C713" s="65" t="s">
        <v>57</v>
      </c>
      <c r="D713" s="16">
        <v>1.08</v>
      </c>
      <c r="E713" s="66"/>
      <c r="F713" s="8"/>
      <c r="G713" s="46"/>
    </row>
    <row r="714" spans="1:7" x14ac:dyDescent="0.25">
      <c r="A714" s="49">
        <f t="shared" si="11"/>
        <v>706</v>
      </c>
      <c r="B714" s="58" t="s">
        <v>249</v>
      </c>
      <c r="C714" s="59"/>
      <c r="D714" s="60"/>
      <c r="E714" s="60"/>
      <c r="F714" s="60"/>
      <c r="G714" s="61"/>
    </row>
    <row r="715" spans="1:7" x14ac:dyDescent="0.25">
      <c r="A715" s="49">
        <f t="shared" ref="A715:A763" si="12">A714+1</f>
        <v>707</v>
      </c>
      <c r="B715" s="82" t="s">
        <v>497</v>
      </c>
      <c r="C715" s="82"/>
      <c r="D715" s="82"/>
      <c r="E715" s="82"/>
      <c r="F715" s="82"/>
      <c r="G715" s="83"/>
    </row>
    <row r="716" spans="1:7" x14ac:dyDescent="0.25">
      <c r="A716" s="49">
        <f t="shared" si="12"/>
        <v>708</v>
      </c>
      <c r="B716" s="64" t="s">
        <v>212</v>
      </c>
      <c r="C716" s="65" t="s">
        <v>55</v>
      </c>
      <c r="D716" s="16">
        <v>66</v>
      </c>
      <c r="E716" s="66"/>
      <c r="F716" s="8"/>
      <c r="G716" s="46"/>
    </row>
    <row r="717" spans="1:7" ht="31.5" x14ac:dyDescent="0.25">
      <c r="A717" s="49">
        <f t="shared" si="12"/>
        <v>709</v>
      </c>
      <c r="B717" s="64" t="s">
        <v>201</v>
      </c>
      <c r="C717" s="65" t="s">
        <v>11</v>
      </c>
      <c r="D717" s="16">
        <v>5</v>
      </c>
      <c r="E717" s="66"/>
      <c r="F717" s="8"/>
      <c r="G717" s="46"/>
    </row>
    <row r="718" spans="1:7" ht="31.5" x14ac:dyDescent="0.25">
      <c r="A718" s="49">
        <f t="shared" si="12"/>
        <v>710</v>
      </c>
      <c r="B718" s="64" t="s">
        <v>192</v>
      </c>
      <c r="C718" s="30" t="s">
        <v>471</v>
      </c>
      <c r="D718" s="16">
        <v>100</v>
      </c>
      <c r="E718" s="66"/>
      <c r="F718" s="8"/>
      <c r="G718" s="46"/>
    </row>
    <row r="719" spans="1:7" x14ac:dyDescent="0.25">
      <c r="A719" s="49">
        <f t="shared" si="12"/>
        <v>711</v>
      </c>
      <c r="B719" s="64" t="s">
        <v>213</v>
      </c>
      <c r="C719" s="65" t="s">
        <v>55</v>
      </c>
      <c r="D719" s="16">
        <v>162.6</v>
      </c>
      <c r="E719" s="66"/>
      <c r="F719" s="8"/>
      <c r="G719" s="46"/>
    </row>
    <row r="720" spans="1:7" x14ac:dyDescent="0.25">
      <c r="A720" s="49">
        <f t="shared" si="12"/>
        <v>712</v>
      </c>
      <c r="B720" s="64" t="s">
        <v>214</v>
      </c>
      <c r="C720" s="65" t="s">
        <v>55</v>
      </c>
      <c r="D720" s="16">
        <v>162.6</v>
      </c>
      <c r="E720" s="66"/>
      <c r="F720" s="8"/>
      <c r="G720" s="46"/>
    </row>
    <row r="721" spans="1:7" x14ac:dyDescent="0.25">
      <c r="A721" s="49">
        <f t="shared" si="12"/>
        <v>713</v>
      </c>
      <c r="B721" s="64" t="s">
        <v>215</v>
      </c>
      <c r="C721" s="65" t="s">
        <v>11</v>
      </c>
      <c r="D721" s="16">
        <v>1</v>
      </c>
      <c r="E721" s="66"/>
      <c r="F721" s="8"/>
      <c r="G721" s="46"/>
    </row>
    <row r="722" spans="1:7" x14ac:dyDescent="0.25">
      <c r="A722" s="49">
        <f t="shared" si="12"/>
        <v>714</v>
      </c>
      <c r="B722" s="64" t="s">
        <v>216</v>
      </c>
      <c r="C722" s="65" t="s">
        <v>11</v>
      </c>
      <c r="D722" s="16">
        <v>1</v>
      </c>
      <c r="E722" s="66"/>
      <c r="F722" s="8"/>
      <c r="G722" s="46"/>
    </row>
    <row r="723" spans="1:7" x14ac:dyDescent="0.25">
      <c r="A723" s="49">
        <f t="shared" si="12"/>
        <v>715</v>
      </c>
      <c r="B723" s="64" t="s">
        <v>217</v>
      </c>
      <c r="C723" s="65" t="s">
        <v>11</v>
      </c>
      <c r="D723" s="16">
        <v>1</v>
      </c>
      <c r="E723" s="66"/>
      <c r="F723" s="8"/>
      <c r="G723" s="46"/>
    </row>
    <row r="724" spans="1:7" x14ac:dyDescent="0.25">
      <c r="A724" s="49">
        <f t="shared" si="12"/>
        <v>716</v>
      </c>
      <c r="B724" s="64" t="s">
        <v>193</v>
      </c>
      <c r="C724" s="30" t="s">
        <v>471</v>
      </c>
      <c r="D724" s="16">
        <v>50</v>
      </c>
      <c r="E724" s="66"/>
      <c r="F724" s="8"/>
      <c r="G724" s="46"/>
    </row>
    <row r="725" spans="1:7" x14ac:dyDescent="0.25">
      <c r="A725" s="49">
        <f t="shared" si="12"/>
        <v>717</v>
      </c>
      <c r="B725" s="64" t="s">
        <v>175</v>
      </c>
      <c r="C725" s="65" t="s">
        <v>11</v>
      </c>
      <c r="D725" s="16">
        <v>10</v>
      </c>
      <c r="E725" s="66"/>
      <c r="F725" s="8"/>
      <c r="G725" s="46"/>
    </row>
    <row r="726" spans="1:7" x14ac:dyDescent="0.25">
      <c r="A726" s="49">
        <f t="shared" si="12"/>
        <v>718</v>
      </c>
      <c r="B726" s="64" t="s">
        <v>176</v>
      </c>
      <c r="C726" s="65" t="s">
        <v>11</v>
      </c>
      <c r="D726" s="16">
        <v>20</v>
      </c>
      <c r="E726" s="66"/>
      <c r="F726" s="8"/>
      <c r="G726" s="46"/>
    </row>
    <row r="727" spans="1:7" x14ac:dyDescent="0.25">
      <c r="A727" s="49">
        <f t="shared" si="12"/>
        <v>719</v>
      </c>
      <c r="B727" s="64" t="s">
        <v>218</v>
      </c>
      <c r="C727" s="65" t="s">
        <v>11</v>
      </c>
      <c r="D727" s="16">
        <v>1</v>
      </c>
      <c r="E727" s="66"/>
      <c r="F727" s="8"/>
      <c r="G727" s="46"/>
    </row>
    <row r="728" spans="1:7" x14ac:dyDescent="0.25">
      <c r="A728" s="49">
        <f t="shared" si="12"/>
        <v>720</v>
      </c>
      <c r="B728" s="64" t="s">
        <v>219</v>
      </c>
      <c r="C728" s="65" t="s">
        <v>67</v>
      </c>
      <c r="D728" s="16">
        <v>1</v>
      </c>
      <c r="E728" s="66"/>
      <c r="F728" s="8"/>
      <c r="G728" s="46"/>
    </row>
    <row r="729" spans="1:7" x14ac:dyDescent="0.25">
      <c r="A729" s="49">
        <f t="shared" si="12"/>
        <v>721</v>
      </c>
      <c r="B729" s="64" t="s">
        <v>220</v>
      </c>
      <c r="C729" s="65" t="s">
        <v>11</v>
      </c>
      <c r="D729" s="16">
        <v>2</v>
      </c>
      <c r="E729" s="66"/>
      <c r="F729" s="8"/>
      <c r="G729" s="46"/>
    </row>
    <row r="730" spans="1:7" x14ac:dyDescent="0.25">
      <c r="A730" s="49">
        <f t="shared" si="12"/>
        <v>722</v>
      </c>
      <c r="B730" s="64" t="s">
        <v>177</v>
      </c>
      <c r="C730" s="30" t="s">
        <v>471</v>
      </c>
      <c r="D730" s="16">
        <v>200</v>
      </c>
      <c r="E730" s="66"/>
      <c r="F730" s="8"/>
      <c r="G730" s="46"/>
    </row>
    <row r="731" spans="1:7" ht="78.75" x14ac:dyDescent="0.25">
      <c r="A731" s="49">
        <f t="shared" si="12"/>
        <v>723</v>
      </c>
      <c r="B731" s="64" t="s">
        <v>194</v>
      </c>
      <c r="C731" s="65" t="s">
        <v>55</v>
      </c>
      <c r="D731" s="16">
        <v>112</v>
      </c>
      <c r="E731" s="66"/>
      <c r="F731" s="8"/>
      <c r="G731" s="46"/>
    </row>
    <row r="732" spans="1:7" x14ac:dyDescent="0.25">
      <c r="A732" s="49">
        <f t="shared" si="12"/>
        <v>724</v>
      </c>
      <c r="B732" s="64" t="s">
        <v>221</v>
      </c>
      <c r="C732" s="65" t="s">
        <v>55</v>
      </c>
      <c r="D732" s="16">
        <v>162.6</v>
      </c>
      <c r="E732" s="66"/>
      <c r="F732" s="8"/>
      <c r="G732" s="46"/>
    </row>
    <row r="733" spans="1:7" x14ac:dyDescent="0.25">
      <c r="A733" s="49">
        <f t="shared" si="12"/>
        <v>725</v>
      </c>
      <c r="B733" s="64" t="s">
        <v>179</v>
      </c>
      <c r="C733" s="65" t="s">
        <v>55</v>
      </c>
      <c r="D733" s="16">
        <v>137</v>
      </c>
      <c r="E733" s="66"/>
      <c r="F733" s="8"/>
      <c r="G733" s="46"/>
    </row>
    <row r="734" spans="1:7" ht="47.25" x14ac:dyDescent="0.25">
      <c r="A734" s="49">
        <f t="shared" si="12"/>
        <v>726</v>
      </c>
      <c r="B734" s="64" t="s">
        <v>222</v>
      </c>
      <c r="C734" s="65" t="s">
        <v>55</v>
      </c>
      <c r="D734" s="16">
        <v>137</v>
      </c>
      <c r="E734" s="66"/>
      <c r="F734" s="8"/>
      <c r="G734" s="46"/>
    </row>
    <row r="735" spans="1:7" ht="31.5" x14ac:dyDescent="0.25">
      <c r="A735" s="49">
        <f t="shared" si="12"/>
        <v>727</v>
      </c>
      <c r="B735" s="64" t="s">
        <v>181</v>
      </c>
      <c r="C735" s="65" t="s">
        <v>55</v>
      </c>
      <c r="D735" s="16">
        <v>137</v>
      </c>
      <c r="E735" s="66"/>
      <c r="F735" s="8"/>
      <c r="G735" s="46"/>
    </row>
    <row r="736" spans="1:7" x14ac:dyDescent="0.25">
      <c r="A736" s="49">
        <f t="shared" si="12"/>
        <v>728</v>
      </c>
      <c r="B736" s="64" t="s">
        <v>223</v>
      </c>
      <c r="C736" s="65" t="s">
        <v>11</v>
      </c>
      <c r="D736" s="16">
        <v>6</v>
      </c>
      <c r="E736" s="66"/>
      <c r="F736" s="8"/>
      <c r="G736" s="46"/>
    </row>
    <row r="737" spans="1:7" x14ac:dyDescent="0.25">
      <c r="A737" s="49">
        <f t="shared" si="12"/>
        <v>729</v>
      </c>
      <c r="B737" s="64" t="s">
        <v>224</v>
      </c>
      <c r="C737" s="65" t="s">
        <v>11</v>
      </c>
      <c r="D737" s="16">
        <v>1</v>
      </c>
      <c r="E737" s="66"/>
      <c r="F737" s="8"/>
      <c r="G737" s="46"/>
    </row>
    <row r="738" spans="1:7" ht="47.25" x14ac:dyDescent="0.25">
      <c r="A738" s="49">
        <f t="shared" si="12"/>
        <v>730</v>
      </c>
      <c r="B738" s="64" t="s">
        <v>225</v>
      </c>
      <c r="C738" s="65" t="s">
        <v>55</v>
      </c>
      <c r="D738" s="16">
        <v>162.6</v>
      </c>
      <c r="E738" s="66"/>
      <c r="F738" s="8"/>
      <c r="G738" s="46"/>
    </row>
    <row r="739" spans="1:7" ht="31.5" x14ac:dyDescent="0.25">
      <c r="A739" s="49">
        <f t="shared" si="12"/>
        <v>731</v>
      </c>
      <c r="B739" s="64" t="s">
        <v>226</v>
      </c>
      <c r="C739" s="65" t="s">
        <v>55</v>
      </c>
      <c r="D739" s="16">
        <v>162.6</v>
      </c>
      <c r="E739" s="66"/>
      <c r="F739" s="8"/>
      <c r="G739" s="46"/>
    </row>
    <row r="740" spans="1:7" ht="31.5" x14ac:dyDescent="0.25">
      <c r="A740" s="49">
        <f t="shared" si="12"/>
        <v>732</v>
      </c>
      <c r="B740" s="64" t="s">
        <v>227</v>
      </c>
      <c r="C740" s="65" t="s">
        <v>55</v>
      </c>
      <c r="D740" s="16">
        <v>5.5</v>
      </c>
      <c r="E740" s="66"/>
      <c r="F740" s="8"/>
      <c r="G740" s="46"/>
    </row>
    <row r="741" spans="1:7" ht="31.5" x14ac:dyDescent="0.25">
      <c r="A741" s="49">
        <f t="shared" si="12"/>
        <v>733</v>
      </c>
      <c r="B741" s="64" t="s">
        <v>228</v>
      </c>
      <c r="C741" s="65" t="s">
        <v>55</v>
      </c>
      <c r="D741" s="16">
        <v>88</v>
      </c>
      <c r="E741" s="66"/>
      <c r="F741" s="8"/>
      <c r="G741" s="46"/>
    </row>
    <row r="742" spans="1:7" x14ac:dyDescent="0.25">
      <c r="A742" s="49">
        <f t="shared" si="12"/>
        <v>734</v>
      </c>
      <c r="B742" s="64" t="s">
        <v>186</v>
      </c>
      <c r="C742" s="30" t="s">
        <v>471</v>
      </c>
      <c r="D742" s="16">
        <v>100</v>
      </c>
      <c r="E742" s="66"/>
      <c r="F742" s="8"/>
      <c r="G742" s="46"/>
    </row>
    <row r="743" spans="1:7" ht="31.5" x14ac:dyDescent="0.25">
      <c r="A743" s="49">
        <f t="shared" si="12"/>
        <v>735</v>
      </c>
      <c r="B743" s="64" t="s">
        <v>204</v>
      </c>
      <c r="C743" s="65" t="s">
        <v>11</v>
      </c>
      <c r="D743" s="16">
        <v>20</v>
      </c>
      <c r="E743" s="66"/>
      <c r="F743" s="8"/>
      <c r="G743" s="46"/>
    </row>
    <row r="744" spans="1:7" x14ac:dyDescent="0.25">
      <c r="A744" s="49">
        <f t="shared" si="12"/>
        <v>736</v>
      </c>
      <c r="B744" s="64" t="s">
        <v>229</v>
      </c>
      <c r="C744" s="65" t="s">
        <v>11</v>
      </c>
      <c r="D744" s="16">
        <v>2</v>
      </c>
      <c r="E744" s="66"/>
      <c r="F744" s="8"/>
      <c r="G744" s="46"/>
    </row>
    <row r="745" spans="1:7" x14ac:dyDescent="0.25">
      <c r="A745" s="49">
        <f t="shared" si="12"/>
        <v>737</v>
      </c>
      <c r="B745" s="64" t="s">
        <v>230</v>
      </c>
      <c r="C745" s="65" t="s">
        <v>11</v>
      </c>
      <c r="D745" s="67">
        <v>2</v>
      </c>
      <c r="E745" s="66"/>
      <c r="F745" s="8"/>
      <c r="G745" s="46"/>
    </row>
    <row r="746" spans="1:7" x14ac:dyDescent="0.25">
      <c r="A746" s="49">
        <f t="shared" si="12"/>
        <v>738</v>
      </c>
      <c r="B746" s="64" t="s">
        <v>231</v>
      </c>
      <c r="C746" s="65" t="s">
        <v>67</v>
      </c>
      <c r="D746" s="16">
        <v>1</v>
      </c>
      <c r="E746" s="66"/>
      <c r="F746" s="8"/>
      <c r="G746" s="46"/>
    </row>
    <row r="747" spans="1:7" x14ac:dyDescent="0.25">
      <c r="A747" s="49">
        <f t="shared" si="12"/>
        <v>739</v>
      </c>
      <c r="B747" s="64" t="s">
        <v>232</v>
      </c>
      <c r="C747" s="30" t="s">
        <v>471</v>
      </c>
      <c r="D747" s="16">
        <v>1200</v>
      </c>
      <c r="E747" s="66"/>
      <c r="F747" s="8"/>
      <c r="G747" s="46"/>
    </row>
    <row r="748" spans="1:7" x14ac:dyDescent="0.25">
      <c r="A748" s="49">
        <f t="shared" si="12"/>
        <v>740</v>
      </c>
      <c r="B748" s="64" t="s">
        <v>233</v>
      </c>
      <c r="C748" s="65" t="s">
        <v>11</v>
      </c>
      <c r="D748" s="16">
        <v>14</v>
      </c>
      <c r="E748" s="66"/>
      <c r="F748" s="8"/>
      <c r="G748" s="46"/>
    </row>
    <row r="749" spans="1:7" x14ac:dyDescent="0.25">
      <c r="A749" s="49">
        <f t="shared" si="12"/>
        <v>741</v>
      </c>
      <c r="B749" s="64" t="s">
        <v>234</v>
      </c>
      <c r="C749" s="65" t="s">
        <v>11</v>
      </c>
      <c r="D749" s="16">
        <v>1</v>
      </c>
      <c r="E749" s="66"/>
      <c r="F749" s="8"/>
      <c r="G749" s="46"/>
    </row>
    <row r="750" spans="1:7" x14ac:dyDescent="0.25">
      <c r="A750" s="49">
        <f t="shared" si="12"/>
        <v>742</v>
      </c>
      <c r="B750" s="64" t="s">
        <v>235</v>
      </c>
      <c r="C750" s="65" t="s">
        <v>11</v>
      </c>
      <c r="D750" s="16">
        <v>5</v>
      </c>
      <c r="E750" s="66"/>
      <c r="F750" s="8"/>
      <c r="G750" s="46"/>
    </row>
    <row r="751" spans="1:7" x14ac:dyDescent="0.25">
      <c r="A751" s="49">
        <f t="shared" si="12"/>
        <v>743</v>
      </c>
      <c r="B751" s="64" t="s">
        <v>236</v>
      </c>
      <c r="C751" s="65" t="s">
        <v>67</v>
      </c>
      <c r="D751" s="16">
        <v>2</v>
      </c>
      <c r="E751" s="66"/>
      <c r="F751" s="8"/>
      <c r="G751" s="46"/>
    </row>
    <row r="752" spans="1:7" x14ac:dyDescent="0.25">
      <c r="A752" s="49">
        <f t="shared" si="12"/>
        <v>744</v>
      </c>
      <c r="B752" s="64" t="s">
        <v>237</v>
      </c>
      <c r="C752" s="65" t="s">
        <v>67</v>
      </c>
      <c r="D752" s="16">
        <v>2</v>
      </c>
      <c r="E752" s="66"/>
      <c r="F752" s="8"/>
      <c r="G752" s="46"/>
    </row>
    <row r="753" spans="1:7" x14ac:dyDescent="0.25">
      <c r="A753" s="49">
        <f t="shared" si="12"/>
        <v>745</v>
      </c>
      <c r="B753" s="64" t="s">
        <v>238</v>
      </c>
      <c r="C753" s="65" t="s">
        <v>11</v>
      </c>
      <c r="D753" s="16">
        <v>2</v>
      </c>
      <c r="E753" s="66"/>
      <c r="F753" s="8"/>
      <c r="G753" s="46"/>
    </row>
    <row r="754" spans="1:7" x14ac:dyDescent="0.25">
      <c r="A754" s="49">
        <f t="shared" si="12"/>
        <v>746</v>
      </c>
      <c r="B754" s="64" t="s">
        <v>239</v>
      </c>
      <c r="C754" s="30" t="s">
        <v>471</v>
      </c>
      <c r="D754" s="16">
        <v>8</v>
      </c>
      <c r="E754" s="66"/>
      <c r="F754" s="8"/>
      <c r="G754" s="46"/>
    </row>
    <row r="755" spans="1:7" x14ac:dyDescent="0.25">
      <c r="A755" s="49">
        <f t="shared" si="12"/>
        <v>747</v>
      </c>
      <c r="B755" s="64" t="s">
        <v>240</v>
      </c>
      <c r="C755" s="30" t="s">
        <v>471</v>
      </c>
      <c r="D755" s="16">
        <v>8</v>
      </c>
      <c r="E755" s="66"/>
      <c r="F755" s="8"/>
      <c r="G755" s="46"/>
    </row>
    <row r="756" spans="1:7" x14ac:dyDescent="0.25">
      <c r="A756" s="49">
        <f t="shared" si="12"/>
        <v>748</v>
      </c>
      <c r="B756" s="58" t="s">
        <v>249</v>
      </c>
      <c r="C756" s="59"/>
      <c r="D756" s="60"/>
      <c r="E756" s="60"/>
      <c r="F756" s="60"/>
      <c r="G756" s="61"/>
    </row>
    <row r="757" spans="1:7" x14ac:dyDescent="0.25">
      <c r="A757" s="49">
        <f t="shared" si="12"/>
        <v>749</v>
      </c>
      <c r="B757" s="84" t="s">
        <v>498</v>
      </c>
      <c r="C757" s="84"/>
      <c r="D757" s="84"/>
      <c r="E757" s="84"/>
      <c r="F757" s="84"/>
      <c r="G757" s="85"/>
    </row>
    <row r="758" spans="1:7" ht="47.25" x14ac:dyDescent="0.25">
      <c r="A758" s="49">
        <f t="shared" si="12"/>
        <v>750</v>
      </c>
      <c r="B758" s="68" t="s">
        <v>478</v>
      </c>
      <c r="C758" s="30" t="s">
        <v>67</v>
      </c>
      <c r="D758" s="69">
        <v>1</v>
      </c>
      <c r="E758" s="66"/>
      <c r="F758" s="66"/>
      <c r="G758" s="70"/>
    </row>
    <row r="759" spans="1:7" x14ac:dyDescent="0.25">
      <c r="A759" s="49">
        <f t="shared" si="12"/>
        <v>751</v>
      </c>
      <c r="B759" s="64" t="s">
        <v>200</v>
      </c>
      <c r="C759" s="65" t="s">
        <v>57</v>
      </c>
      <c r="D759" s="16">
        <v>10.130000000000001</v>
      </c>
      <c r="E759" s="66"/>
      <c r="F759" s="8"/>
      <c r="G759" s="46"/>
    </row>
    <row r="760" spans="1:7" x14ac:dyDescent="0.25">
      <c r="A760" s="49">
        <f t="shared" si="12"/>
        <v>752</v>
      </c>
      <c r="B760" s="68" t="s">
        <v>479</v>
      </c>
      <c r="C760" s="30" t="s">
        <v>67</v>
      </c>
      <c r="D760" s="69">
        <v>1</v>
      </c>
      <c r="E760" s="66"/>
      <c r="F760" s="66"/>
      <c r="G760" s="70"/>
    </row>
    <row r="761" spans="1:7" x14ac:dyDescent="0.25">
      <c r="A761" s="49">
        <f t="shared" si="12"/>
        <v>753</v>
      </c>
      <c r="B761" s="58" t="s">
        <v>249</v>
      </c>
      <c r="C761" s="59"/>
      <c r="D761" s="60"/>
      <c r="E761" s="60"/>
      <c r="F761" s="60"/>
      <c r="G761" s="70"/>
    </row>
    <row r="762" spans="1:7" x14ac:dyDescent="0.25">
      <c r="A762" s="49">
        <f t="shared" si="12"/>
        <v>754</v>
      </c>
      <c r="B762" s="79" t="s">
        <v>480</v>
      </c>
      <c r="C762" s="79"/>
      <c r="D762" s="79"/>
      <c r="E762" s="79"/>
      <c r="F762" s="79"/>
      <c r="G762" s="71"/>
    </row>
    <row r="763" spans="1:7" ht="16.5" thickBot="1" x14ac:dyDescent="0.3">
      <c r="A763" s="49">
        <f t="shared" si="12"/>
        <v>755</v>
      </c>
      <c r="B763" s="78" t="s">
        <v>481</v>
      </c>
      <c r="C763" s="78"/>
      <c r="D763" s="78"/>
      <c r="E763" s="78"/>
      <c r="F763" s="78"/>
      <c r="G763" s="72"/>
    </row>
  </sheetData>
  <mergeCells count="77">
    <mergeCell ref="B532:G532"/>
    <mergeCell ref="B454:G454"/>
    <mergeCell ref="B371:G371"/>
    <mergeCell ref="B361:G361"/>
    <mergeCell ref="B479:G479"/>
    <mergeCell ref="B473:G473"/>
    <mergeCell ref="B466:G466"/>
    <mergeCell ref="B460:G460"/>
    <mergeCell ref="B518:G518"/>
    <mergeCell ref="B499:G499"/>
    <mergeCell ref="B497:G497"/>
    <mergeCell ref="B486:G486"/>
    <mergeCell ref="B352:G352"/>
    <mergeCell ref="B342:G342"/>
    <mergeCell ref="B448:G448"/>
    <mergeCell ref="B443:G443"/>
    <mergeCell ref="B438:G438"/>
    <mergeCell ref="B434:G434"/>
    <mergeCell ref="B429:G429"/>
    <mergeCell ref="B423:G423"/>
    <mergeCell ref="B417:G417"/>
    <mergeCell ref="B418:G418"/>
    <mergeCell ref="B398:G398"/>
    <mergeCell ref="B389:G389"/>
    <mergeCell ref="B380:G380"/>
    <mergeCell ref="B158:G158"/>
    <mergeCell ref="B156:G156"/>
    <mergeCell ref="B332:G332"/>
    <mergeCell ref="B324:G324"/>
    <mergeCell ref="B289:G289"/>
    <mergeCell ref="B247:G247"/>
    <mergeCell ref="B205:G205"/>
    <mergeCell ref="B189:G189"/>
    <mergeCell ref="B190:G190"/>
    <mergeCell ref="B183:G183"/>
    <mergeCell ref="B174:G174"/>
    <mergeCell ref="B164:G164"/>
    <mergeCell ref="B165:G165"/>
    <mergeCell ref="B144:G144"/>
    <mergeCell ref="B141:G141"/>
    <mergeCell ref="B154:G154"/>
    <mergeCell ref="B151:G151"/>
    <mergeCell ref="B149:G149"/>
    <mergeCell ref="B147:G147"/>
    <mergeCell ref="B145:G145"/>
    <mergeCell ref="F1:G1"/>
    <mergeCell ref="E2:G2"/>
    <mergeCell ref="A4:G4"/>
    <mergeCell ref="A5:G5"/>
    <mergeCell ref="B136:G136"/>
    <mergeCell ref="B131:G131"/>
    <mergeCell ref="B128:G128"/>
    <mergeCell ref="B126:G126"/>
    <mergeCell ref="B124:G124"/>
    <mergeCell ref="B121:G121"/>
    <mergeCell ref="B118:G118"/>
    <mergeCell ref="B119:G119"/>
    <mergeCell ref="B109:G109"/>
    <mergeCell ref="B100:G100"/>
    <mergeCell ref="B95:G95"/>
    <mergeCell ref="B16:G16"/>
    <mergeCell ref="B763:F763"/>
    <mergeCell ref="B762:F762"/>
    <mergeCell ref="B9:G9"/>
    <mergeCell ref="B407:G407"/>
    <mergeCell ref="B757:G757"/>
    <mergeCell ref="B65:G65"/>
    <mergeCell ref="B83:G83"/>
    <mergeCell ref="B715:G715"/>
    <mergeCell ref="B697:G697"/>
    <mergeCell ref="B671:G671"/>
    <mergeCell ref="B643:G643"/>
    <mergeCell ref="B617:G617"/>
    <mergeCell ref="B591:G591"/>
    <mergeCell ref="B586:G586"/>
    <mergeCell ref="B526:G526"/>
    <mergeCell ref="B524:G524"/>
  </mergeCells>
  <conditionalFormatting sqref="B41:B61 B84 B86:B87">
    <cfRule type="expression" dxfId="31" priority="73" stopIfTrue="1">
      <formula>NOT(ISERROR(SEARCH("@",B41)))</formula>
    </cfRule>
  </conditionalFormatting>
  <conditionalFormatting sqref="B62:B63">
    <cfRule type="expression" dxfId="30" priority="65" stopIfTrue="1">
      <formula>NOT(ISERROR(SEARCH("@",B62)))</formula>
    </cfRule>
  </conditionalFormatting>
  <conditionalFormatting sqref="B66:B72">
    <cfRule type="expression" dxfId="29" priority="64" stopIfTrue="1">
      <formula>NOT(ISERROR(SEARCH("@",B66)))</formula>
    </cfRule>
  </conditionalFormatting>
  <conditionalFormatting sqref="B73:B78 B80">
    <cfRule type="expression" dxfId="28" priority="63" stopIfTrue="1">
      <formula>NOT(ISERROR(SEARCH("@",B73)))</formula>
    </cfRule>
  </conditionalFormatting>
  <conditionalFormatting sqref="B184:B187">
    <cfRule type="expression" dxfId="27" priority="24" stopIfTrue="1">
      <formula>NOT(ISERROR(SEARCH("@",B184)))</formula>
    </cfRule>
  </conditionalFormatting>
  <conditionalFormatting sqref="B146">
    <cfRule type="expression" dxfId="26" priority="42" stopIfTrue="1">
      <formula>NOT(ISERROR(SEARCH("@",B146)))</formula>
    </cfRule>
  </conditionalFormatting>
  <conditionalFormatting sqref="B148">
    <cfRule type="expression" dxfId="25" priority="41" stopIfTrue="1">
      <formula>NOT(ISERROR(SEARCH("@",B148)))</formula>
    </cfRule>
  </conditionalFormatting>
  <conditionalFormatting sqref="B150">
    <cfRule type="expression" dxfId="24" priority="40" stopIfTrue="1">
      <formula>NOT(ISERROR(SEARCH("@",B150)))</formula>
    </cfRule>
  </conditionalFormatting>
  <conditionalFormatting sqref="B152">
    <cfRule type="expression" dxfId="23" priority="39" stopIfTrue="1">
      <formula>NOT(ISERROR(SEARCH("@",B152)))</formula>
    </cfRule>
  </conditionalFormatting>
  <conditionalFormatting sqref="B153">
    <cfRule type="expression" dxfId="22" priority="38" stopIfTrue="1">
      <formula>NOT(ISERROR(SEARCH("@",B153)))</formula>
    </cfRule>
  </conditionalFormatting>
  <conditionalFormatting sqref="B155">
    <cfRule type="expression" dxfId="21" priority="37" stopIfTrue="1">
      <formula>NOT(ISERROR(SEARCH("@",B155)))</formula>
    </cfRule>
  </conditionalFormatting>
  <conditionalFormatting sqref="B157">
    <cfRule type="expression" dxfId="20" priority="36" stopIfTrue="1">
      <formula>NOT(ISERROR(SEARCH("@",B157)))</formula>
    </cfRule>
  </conditionalFormatting>
  <conditionalFormatting sqref="B159:B162">
    <cfRule type="expression" dxfId="19" priority="27" stopIfTrue="1">
      <formula>NOT(ISERROR(SEARCH("@",B159)))</formula>
    </cfRule>
  </conditionalFormatting>
  <conditionalFormatting sqref="B166:B173">
    <cfRule type="expression" dxfId="18" priority="26" stopIfTrue="1">
      <formula>NOT(ISERROR(SEARCH("@",B166)))</formula>
    </cfRule>
  </conditionalFormatting>
  <conditionalFormatting sqref="B175:B182">
    <cfRule type="expression" dxfId="17" priority="25" stopIfTrue="1">
      <formula>NOT(ISERROR(SEARCH("@",B175)))</formula>
    </cfRule>
  </conditionalFormatting>
  <conditionalFormatting sqref="B120">
    <cfRule type="expression" dxfId="16" priority="15" stopIfTrue="1">
      <formula>NOT(ISERROR(SEARCH("@",B120)))</formula>
    </cfRule>
  </conditionalFormatting>
  <conditionalFormatting sqref="B88:B89">
    <cfRule type="expression" dxfId="15" priority="22" stopIfTrue="1">
      <formula>NOT(ISERROR(SEARCH("@",B88)))</formula>
    </cfRule>
  </conditionalFormatting>
  <conditionalFormatting sqref="B90">
    <cfRule type="expression" dxfId="14" priority="21" stopIfTrue="1">
      <formula>NOT(ISERROR(SEARCH("@",B90)))</formula>
    </cfRule>
  </conditionalFormatting>
  <conditionalFormatting sqref="B92:B93">
    <cfRule type="expression" dxfId="13" priority="20" stopIfTrue="1">
      <formula>NOT(ISERROR(SEARCH("@",B92)))</formula>
    </cfRule>
  </conditionalFormatting>
  <conditionalFormatting sqref="B94">
    <cfRule type="expression" dxfId="12" priority="19" stopIfTrue="1">
      <formula>NOT(ISERROR(SEARCH("@",B94)))</formula>
    </cfRule>
  </conditionalFormatting>
  <conditionalFormatting sqref="B101:B105 B107">
    <cfRule type="expression" dxfId="11" priority="16" stopIfTrue="1">
      <formula>NOT(ISERROR(SEARCH("@",B101)))</formula>
    </cfRule>
  </conditionalFormatting>
  <conditionalFormatting sqref="B96:B99">
    <cfRule type="expression" dxfId="10" priority="17" stopIfTrue="1">
      <formula>NOT(ISERROR(SEARCH("@",B96)))</formula>
    </cfRule>
  </conditionalFormatting>
  <conditionalFormatting sqref="B122:B123">
    <cfRule type="expression" dxfId="9" priority="14" stopIfTrue="1">
      <formula>NOT(ISERROR(SEARCH("@",B122)))</formula>
    </cfRule>
  </conditionalFormatting>
  <conditionalFormatting sqref="B125">
    <cfRule type="expression" dxfId="8" priority="13" stopIfTrue="1">
      <formula>NOT(ISERROR(SEARCH("@",B125)))</formula>
    </cfRule>
  </conditionalFormatting>
  <conditionalFormatting sqref="B127">
    <cfRule type="expression" dxfId="7" priority="12" stopIfTrue="1">
      <formula>NOT(ISERROR(SEARCH("@",B127)))</formula>
    </cfRule>
  </conditionalFormatting>
  <conditionalFormatting sqref="B129">
    <cfRule type="expression" dxfId="6" priority="11" stopIfTrue="1">
      <formula>NOT(ISERROR(SEARCH("@",B129)))</formula>
    </cfRule>
  </conditionalFormatting>
  <conditionalFormatting sqref="B132:B135">
    <cfRule type="expression" dxfId="5" priority="10" stopIfTrue="1">
      <formula>NOT(ISERROR(SEARCH("@",B132)))</formula>
    </cfRule>
  </conditionalFormatting>
  <conditionalFormatting sqref="B137:B140">
    <cfRule type="expression" dxfId="4" priority="9" stopIfTrue="1">
      <formula>NOT(ISERROR(SEARCH("@",B137)))</formula>
    </cfRule>
  </conditionalFormatting>
  <conditionalFormatting sqref="B142">
    <cfRule type="expression" dxfId="3" priority="8" stopIfTrue="1">
      <formula>NOT(ISERROR(SEARCH("@",B142)))</formula>
    </cfRule>
  </conditionalFormatting>
  <conditionalFormatting sqref="B85">
    <cfRule type="expression" dxfId="2" priority="3" stopIfTrue="1">
      <formula>NOT(ISERROR(SEARCH("@",B85)))</formula>
    </cfRule>
  </conditionalFormatting>
  <conditionalFormatting sqref="B91">
    <cfRule type="expression" dxfId="1" priority="2" stopIfTrue="1">
      <formula>NOT(ISERROR(SEARCH("@",B91)))</formula>
    </cfRule>
  </conditionalFormatting>
  <conditionalFormatting sqref="B106">
    <cfRule type="expression" dxfId="0" priority="1" stopIfTrue="1">
      <formula>NOT(ISERROR(SEARCH("@",B106)))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2020-08-21T08:00:11Z</dcterms:modified>
</cp:coreProperties>
</file>